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5 Budgets\"/>
    </mc:Choice>
  </mc:AlternateContent>
  <xr:revisionPtr revIDLastSave="0" documentId="13_ncr:1_{935D212F-50DC-432D-8858-6D289B93F721}" xr6:coauthVersionLast="47" xr6:coauthVersionMax="47" xr10:uidLastSave="{00000000-0000-0000-0000-000000000000}"/>
  <bookViews>
    <workbookView xWindow="20370" yWindow="-120" windowWidth="29040" windowHeight="15840" xr2:uid="{518F5A11-02BB-4D66-BBDB-F560E76502E6}"/>
  </bookViews>
  <sheets>
    <sheet name="Estimated" sheetId="1" r:id="rId1"/>
    <sheet name="Actu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3" l="1"/>
  <c r="E25" i="3"/>
  <c r="E26" i="3"/>
  <c r="E27" i="3"/>
  <c r="E19" i="3"/>
  <c r="E20" i="3"/>
  <c r="E21" i="3"/>
  <c r="E14" i="3"/>
  <c r="E15" i="3"/>
  <c r="E42" i="3"/>
  <c r="E43" i="3"/>
  <c r="E44" i="3"/>
  <c r="E45" i="3"/>
  <c r="E46" i="3"/>
  <c r="E59" i="3" l="1"/>
  <c r="D54" i="3"/>
  <c r="C54" i="3"/>
  <c r="D53" i="3"/>
  <c r="C53" i="3"/>
  <c r="E53" i="3" s="1"/>
  <c r="D52" i="3"/>
  <c r="C52" i="3"/>
  <c r="E47" i="3"/>
  <c r="E41" i="3"/>
  <c r="E40" i="3"/>
  <c r="E39" i="3"/>
  <c r="E38" i="3"/>
  <c r="E37" i="3"/>
  <c r="E36" i="3"/>
  <c r="E35" i="3"/>
  <c r="E34" i="3"/>
  <c r="E33" i="3"/>
  <c r="E24" i="3"/>
  <c r="E23" i="3"/>
  <c r="E22" i="3"/>
  <c r="E18" i="3"/>
  <c r="E17" i="3"/>
  <c r="E16" i="3"/>
  <c r="E13" i="3"/>
  <c r="E12" i="3"/>
  <c r="E11" i="3"/>
  <c r="E10" i="3"/>
  <c r="E9" i="3"/>
  <c r="E8" i="3"/>
  <c r="E7" i="3"/>
  <c r="E6" i="3"/>
  <c r="E48" i="3" l="1"/>
  <c r="E28" i="3"/>
  <c r="E29" i="3" s="1"/>
  <c r="E52" i="3"/>
  <c r="E54" i="3"/>
  <c r="E34" i="1"/>
  <c r="E46" i="1"/>
  <c r="D41" i="1"/>
  <c r="C41" i="1"/>
  <c r="D40" i="1"/>
  <c r="C40" i="1"/>
  <c r="D39" i="1"/>
  <c r="E39" i="1"/>
  <c r="C39" i="1"/>
  <c r="E33" i="1"/>
  <c r="E32" i="1"/>
  <c r="E31" i="1"/>
  <c r="E30" i="1"/>
  <c r="E29" i="1"/>
  <c r="E28" i="1"/>
  <c r="E27" i="1"/>
  <c r="E26" i="1"/>
  <c r="E25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1" i="1"/>
  <c r="E40" i="1"/>
  <c r="K9" i="3" l="1"/>
  <c r="K17" i="3" s="1"/>
  <c r="I9" i="3"/>
  <c r="I17" i="3" s="1"/>
  <c r="K8" i="3"/>
  <c r="K16" i="3" s="1"/>
  <c r="J9" i="3"/>
  <c r="J17" i="3" s="1"/>
  <c r="J8" i="3"/>
  <c r="J16" i="3" s="1"/>
  <c r="I8" i="3"/>
  <c r="I16" i="3" s="1"/>
  <c r="E58" i="3"/>
  <c r="E60" i="3" s="1"/>
  <c r="J10" i="3"/>
  <c r="J18" i="3" s="1"/>
  <c r="K10" i="3"/>
  <c r="K18" i="3" s="1"/>
  <c r="I10" i="3"/>
  <c r="I18" i="3" s="1"/>
  <c r="I23" i="3"/>
  <c r="I22" i="3"/>
  <c r="E35" i="1"/>
  <c r="B20" i="1"/>
  <c r="E20" i="1" s="1"/>
  <c r="E21" i="1" s="1"/>
  <c r="I24" i="3" l="1"/>
  <c r="I10" i="1"/>
  <c r="I18" i="1" s="1"/>
  <c r="K9" i="1"/>
  <c r="K17" i="1" s="1"/>
  <c r="I9" i="1"/>
  <c r="I17" i="1" s="1"/>
  <c r="K8" i="1"/>
  <c r="K16" i="1" s="1"/>
  <c r="J8" i="1"/>
  <c r="J16" i="1" s="1"/>
  <c r="I8" i="1"/>
  <c r="I16" i="1" s="1"/>
  <c r="E45" i="1"/>
  <c r="I24" i="1" s="1"/>
  <c r="K10" i="1"/>
  <c r="K18" i="1" s="1"/>
  <c r="J9" i="1"/>
  <c r="J17" i="1" s="1"/>
  <c r="J10" i="1"/>
  <c r="J18" i="1" s="1"/>
  <c r="I23" i="1" l="1"/>
  <c r="E47" i="1"/>
  <c r="I22" i="1"/>
</calcChain>
</file>

<file path=xl/sharedStrings.xml><?xml version="1.0" encoding="utf-8"?>
<sst xmlns="http://schemas.openxmlformats.org/spreadsheetml/2006/main" count="226" uniqueCount="74">
  <si>
    <t>SNAP BEANS - PROCESSING</t>
  </si>
  <si>
    <t>University of Delaware Cooperative Extension Vegetable Crop Budget</t>
  </si>
  <si>
    <t>Estimated Costs - Do not make changes here.</t>
  </si>
  <si>
    <t>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</si>
  <si>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</si>
  <si>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</si>
  <si>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</si>
  <si>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</si>
  <si>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</si>
  <si>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</si>
  <si>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</si>
  <si>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Price Assumptions</t>
  </si>
  <si>
    <t>Nitrogen</t>
  </si>
  <si>
    <t>lbs</t>
  </si>
  <si>
    <t>High</t>
  </si>
  <si>
    <t>Average</t>
  </si>
  <si>
    <t>Low</t>
  </si>
  <si>
    <t>Phosphorous</t>
  </si>
  <si>
    <t>Yield Assumptions (tons)</t>
  </si>
  <si>
    <t>Potassium</t>
  </si>
  <si>
    <t>Excellent</t>
  </si>
  <si>
    <t>Lime (prorated over 3 years)</t>
  </si>
  <si>
    <t>ton</t>
  </si>
  <si>
    <t>Expected</t>
  </si>
  <si>
    <t>Seed</t>
  </si>
  <si>
    <t>thousand</t>
  </si>
  <si>
    <t>Poor</t>
  </si>
  <si>
    <t>Herbicide - Dual Magnum</t>
  </si>
  <si>
    <t>pint</t>
  </si>
  <si>
    <t xml:space="preserve"> </t>
  </si>
  <si>
    <t>Herbicide- Reflex</t>
  </si>
  <si>
    <t>Herbicide- Basagram</t>
  </si>
  <si>
    <t>Insecticide - Besiege</t>
  </si>
  <si>
    <t>oz</t>
  </si>
  <si>
    <t>Insecticide - Warrior II</t>
  </si>
  <si>
    <t xml:space="preserve">Insecticide-bifenthrin </t>
  </si>
  <si>
    <t>Fungicide - ProPhyt</t>
  </si>
  <si>
    <t>Fungicide-Ridomil Gold Copper</t>
  </si>
  <si>
    <t>Fungicide - Topsin 4.5 L</t>
  </si>
  <si>
    <t>fl oz</t>
  </si>
  <si>
    <r>
      <t>Interest on Variable Costs</t>
    </r>
    <r>
      <rPr>
        <vertAlign val="superscript"/>
        <sz val="10"/>
        <rFont val="Calibri"/>
        <family val="2"/>
      </rPr>
      <t>1</t>
    </r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</si>
  <si>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</si>
  <si>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</si>
  <si>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</si>
  <si>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</si>
  <si>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</si>
  <si>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>Applying Chemicals</t>
    </r>
    <r>
      <rPr>
        <b/>
        <sz val="10"/>
        <rFont val="Calibri"/>
        <family val="2"/>
      </rPr>
      <t xml:space="preserve"> Aerial</t>
    </r>
  </si>
  <si>
    <t>Tillage (moldboard)</t>
  </si>
  <si>
    <t>acre</t>
  </si>
  <si>
    <t>Disk &amp; Harrowing</t>
  </si>
  <si>
    <t>Planting</t>
  </si>
  <si>
    <r>
      <t>Irrigation (fixed costs)</t>
    </r>
    <r>
      <rPr>
        <vertAlign val="superscript"/>
        <sz val="10"/>
        <rFont val="Calibri"/>
        <family val="2"/>
      </rPr>
      <t>2</t>
    </r>
  </si>
  <si>
    <t>year</t>
  </si>
  <si>
    <r>
      <t>Irrigation (operating costs)</t>
    </r>
    <r>
      <rPr>
        <vertAlign val="superscript"/>
        <sz val="10"/>
        <rFont val="Calibri"/>
        <family val="2"/>
      </rPr>
      <t>2</t>
    </r>
  </si>
  <si>
    <t>acre inch</t>
  </si>
  <si>
    <t>Crop Insurance</t>
  </si>
  <si>
    <t>Total Fixed Costs</t>
  </si>
  <si>
    <t>Yield Dependent Costs</t>
  </si>
  <si>
    <t>Harvest &amp; Hauling @ Excellent Yield</t>
  </si>
  <si>
    <t>Ton</t>
  </si>
  <si>
    <t>Harvest &amp; Hauling @ Expected Yield</t>
  </si>
  <si>
    <t>Harvest &amp; Hauling @ Poor Yield</t>
  </si>
  <si>
    <t>Harvest Cost</t>
  </si>
  <si>
    <t>Hauling Cost</t>
  </si>
  <si>
    <r>
      <t>1</t>
    </r>
    <r>
      <rPr>
        <sz val="10"/>
        <rFont val="Calibri"/>
        <family val="2"/>
      </rPr>
      <t xml:space="preserve"> Cells , from left to right, correspond to total variable costs,  interest rate, and number of months interest is charged.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</si>
  <si>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</si>
  <si>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Use accompanying irrigation cost calculator to determine your irrigation costs.</t>
  </si>
  <si>
    <t>Land Charge</t>
  </si>
  <si>
    <t xml:space="preserve">Breakeven Price at Different </t>
  </si>
  <si>
    <t>Profit or Loss Per Ton On Example Costs</t>
  </si>
  <si>
    <t>Price Assumptions ($/ton)</t>
  </si>
  <si>
    <t>Total Costs</t>
  </si>
  <si>
    <t>Expected Gross Revenue at Average Price</t>
  </si>
  <si>
    <t>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</si>
</sst>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#,##0.0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9" fillId="2" borderId="2" xfId="0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3" xfId="0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6" fillId="2" borderId="4" xfId="0" applyFont="1" applyFill="1" applyBorder="1"/>
    <xf numFmtId="8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/>
    <xf numFmtId="165" fontId="8" fillId="0" borderId="7" xfId="0" applyNumberFormat="1" applyFont="1" applyFill="1" applyBorder="1"/>
    <xf numFmtId="164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0" fontId="3" fillId="3" borderId="14" xfId="0" applyFont="1" applyFill="1" applyBorder="1"/>
    <xf numFmtId="164" fontId="3" fillId="3" borderId="7" xfId="0" applyNumberFormat="1" applyFont="1" applyFill="1" applyBorder="1"/>
    <xf numFmtId="164" fontId="3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0" borderId="0" xfId="0" applyFont="1" applyBorder="1" applyProtection="1">
      <protection locked="0"/>
    </xf>
    <xf numFmtId="0" fontId="3" fillId="0" borderId="1" xfId="0" applyFont="1" applyBorder="1"/>
    <xf numFmtId="165" fontId="3" fillId="0" borderId="1" xfId="0" applyNumberFormat="1" applyFont="1" applyBorder="1"/>
    <xf numFmtId="3" fontId="3" fillId="0" borderId="0" xfId="0" applyNumberFormat="1" applyFont="1" applyBorder="1"/>
    <xf numFmtId="0" fontId="9" fillId="2" borderId="6" xfId="0" applyFont="1" applyFill="1" applyBorder="1"/>
    <xf numFmtId="0" fontId="9" fillId="2" borderId="14" xfId="0" applyFont="1" applyFill="1" applyBorder="1"/>
    <xf numFmtId="0" fontId="3" fillId="0" borderId="14" xfId="0" applyFont="1" applyBorder="1"/>
    <xf numFmtId="164" fontId="3" fillId="0" borderId="7" xfId="0" applyNumberFormat="1" applyFont="1" applyFill="1" applyBorder="1" applyAlignment="1">
      <alignment horizontal="center"/>
    </xf>
    <xf numFmtId="0" fontId="11" fillId="2" borderId="14" xfId="0" applyFont="1" applyFill="1" applyBorder="1"/>
    <xf numFmtId="0" fontId="12" fillId="0" borderId="14" xfId="0" applyFont="1" applyBorder="1"/>
    <xf numFmtId="164" fontId="8" fillId="4" borderId="7" xfId="0" applyNumberFormat="1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 applyFill="1" applyBorder="1"/>
    <xf numFmtId="0" fontId="12" fillId="0" borderId="0" xfId="0" applyFont="1" applyBorder="1"/>
    <xf numFmtId="164" fontId="8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14" fillId="0" borderId="0" xfId="0" applyFont="1"/>
    <xf numFmtId="0" fontId="3" fillId="0" borderId="0" xfId="0" applyFont="1"/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8" fillId="5" borderId="3" xfId="0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6" fillId="6" borderId="4" xfId="0" applyFont="1" applyFill="1" applyBorder="1"/>
    <xf numFmtId="0" fontId="6" fillId="6" borderId="0" xfId="0" applyFont="1" applyFill="1"/>
    <xf numFmtId="8" fontId="8" fillId="5" borderId="5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/>
    </xf>
    <xf numFmtId="0" fontId="8" fillId="0" borderId="6" xfId="0" applyFont="1" applyBorder="1"/>
    <xf numFmtId="0" fontId="8" fillId="0" borderId="1" xfId="0" applyFont="1" applyBorder="1"/>
    <xf numFmtId="164" fontId="3" fillId="0" borderId="1" xfId="0" applyNumberFormat="1" applyFont="1" applyBorder="1"/>
    <xf numFmtId="0" fontId="15" fillId="6" borderId="0" xfId="0" applyFont="1" applyFill="1"/>
    <xf numFmtId="164" fontId="3" fillId="6" borderId="0" xfId="0" applyNumberFormat="1" applyFont="1" applyFill="1"/>
    <xf numFmtId="166" fontId="8" fillId="0" borderId="1" xfId="0" applyNumberFormat="1" applyFont="1" applyBorder="1"/>
    <xf numFmtId="0" fontId="0" fillId="0" borderId="0" xfId="0" applyFill="1"/>
    <xf numFmtId="0" fontId="3" fillId="0" borderId="0" xfId="0" applyFont="1" applyFill="1" applyBorder="1" applyProtection="1">
      <protection locked="0"/>
    </xf>
    <xf numFmtId="165" fontId="8" fillId="7" borderId="7" xfId="0" applyNumberFormat="1" applyFont="1" applyFill="1" applyBorder="1"/>
    <xf numFmtId="8" fontId="8" fillId="7" borderId="5" xfId="0" applyNumberFormat="1" applyFont="1" applyFill="1" applyBorder="1" applyAlignment="1">
      <alignment horizontal="center"/>
    </xf>
    <xf numFmtId="164" fontId="8" fillId="7" borderId="5" xfId="0" applyNumberFormat="1" applyFont="1" applyFill="1" applyBorder="1" applyAlignment="1">
      <alignment horizontal="center"/>
    </xf>
    <xf numFmtId="166" fontId="8" fillId="7" borderId="1" xfId="0" applyNumberFormat="1" applyFont="1" applyFill="1" applyBorder="1"/>
    <xf numFmtId="0" fontId="8" fillId="7" borderId="1" xfId="0" applyFont="1" applyFill="1" applyBorder="1"/>
    <xf numFmtId="164" fontId="3" fillId="7" borderId="1" xfId="0" applyNumberFormat="1" applyFont="1" applyFill="1" applyBorder="1"/>
    <xf numFmtId="0" fontId="3" fillId="7" borderId="1" xfId="0" applyFont="1" applyFill="1" applyBorder="1"/>
    <xf numFmtId="0" fontId="3" fillId="0" borderId="5" xfId="0" applyFont="1" applyFill="1" applyBorder="1"/>
    <xf numFmtId="10" fontId="3" fillId="0" borderId="1" xfId="0" applyNumberFormat="1" applyFont="1" applyFill="1" applyBorder="1"/>
    <xf numFmtId="1" fontId="3" fillId="0" borderId="1" xfId="0" applyNumberFormat="1" applyFont="1" applyFill="1" applyBorder="1"/>
    <xf numFmtId="164" fontId="3" fillId="7" borderId="5" xfId="0" applyNumberFormat="1" applyFont="1" applyFill="1" applyBorder="1"/>
    <xf numFmtId="10" fontId="3" fillId="7" borderId="1" xfId="0" applyNumberFormat="1" applyFont="1" applyFill="1" applyBorder="1"/>
    <xf numFmtId="1" fontId="3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2A75-F187-4B7A-9DE2-8456F55CAADA}">
  <sheetPr>
    <pageSetUpPr fitToPage="1"/>
  </sheetPr>
  <dimension ref="A1:L121"/>
  <sheetViews>
    <sheetView tabSelected="1" workbookViewId="0">
      <selection activeCell="B1" sqref="B1"/>
    </sheetView>
  </sheetViews>
  <sheetFormatPr defaultRowHeight="15" x14ac:dyDescent="0.25"/>
  <cols>
    <col min="1" max="1" width="33.5703125" customWidth="1"/>
    <col min="2" max="2" width="11.5703125" customWidth="1"/>
    <col min="6" max="6" width="9.140625" style="77"/>
    <col min="8" max="8" width="12" customWidth="1"/>
    <col min="12" max="12" width="9.140625" style="77"/>
  </cols>
  <sheetData>
    <row r="1" spans="1:12" ht="15.75" x14ac:dyDescent="0.25">
      <c r="A1" s="1" t="s">
        <v>0</v>
      </c>
      <c r="B1" s="2"/>
      <c r="C1" s="2"/>
      <c r="D1" s="2"/>
      <c r="E1" s="3"/>
      <c r="F1" s="9"/>
      <c r="G1" s="3"/>
      <c r="H1" s="3"/>
      <c r="I1" s="3"/>
      <c r="J1" s="3"/>
      <c r="K1" s="3"/>
      <c r="L1" s="9"/>
    </row>
    <row r="2" spans="1:12" ht="15.75" x14ac:dyDescent="0.25">
      <c r="A2" s="4" t="s">
        <v>1</v>
      </c>
      <c r="B2" s="2"/>
      <c r="C2" s="2"/>
      <c r="D2" s="2"/>
      <c r="E2" s="3"/>
      <c r="F2" s="9"/>
      <c r="G2" s="3"/>
      <c r="H2" s="3"/>
      <c r="I2" s="3"/>
      <c r="J2" s="3"/>
      <c r="K2" s="3"/>
      <c r="L2" s="9"/>
    </row>
    <row r="3" spans="1:12" ht="15.75" x14ac:dyDescent="0.25">
      <c r="A3" s="1" t="s">
        <v>2</v>
      </c>
      <c r="B3" s="5"/>
      <c r="C3" s="3"/>
      <c r="D3" s="2"/>
      <c r="E3" s="3"/>
      <c r="F3" s="9"/>
      <c r="G3" s="3" t="s">
        <v>3</v>
      </c>
      <c r="H3" s="3"/>
      <c r="I3" s="3"/>
      <c r="J3" s="3"/>
      <c r="K3" s="3"/>
      <c r="L3" s="9"/>
    </row>
    <row r="4" spans="1:12" ht="15.75" x14ac:dyDescent="0.25">
      <c r="A4" s="6" t="s">
        <v>4</v>
      </c>
      <c r="B4" s="7"/>
      <c r="C4" s="7"/>
      <c r="D4" s="7"/>
      <c r="E4" s="8"/>
      <c r="F4" s="9"/>
      <c r="G4" s="9"/>
      <c r="H4" s="10" t="s">
        <v>5</v>
      </c>
      <c r="I4" s="11"/>
      <c r="J4" s="11"/>
      <c r="K4" s="11"/>
      <c r="L4" s="9"/>
    </row>
    <row r="5" spans="1:12" x14ac:dyDescent="0.25">
      <c r="A5" s="12" t="s">
        <v>6</v>
      </c>
      <c r="B5" s="12" t="s">
        <v>7</v>
      </c>
      <c r="C5" s="12" t="s">
        <v>8</v>
      </c>
      <c r="D5" s="12" t="s">
        <v>9</v>
      </c>
      <c r="E5" s="13" t="s">
        <v>10</v>
      </c>
      <c r="F5" s="14"/>
      <c r="G5" s="9"/>
      <c r="H5" s="9"/>
      <c r="I5" s="15"/>
      <c r="J5" s="16" t="s">
        <v>11</v>
      </c>
      <c r="K5" s="17"/>
      <c r="L5" s="11"/>
    </row>
    <row r="6" spans="1:12" x14ac:dyDescent="0.25">
      <c r="A6" s="18" t="s">
        <v>12</v>
      </c>
      <c r="B6" s="18" t="s">
        <v>13</v>
      </c>
      <c r="C6" s="19">
        <v>0.6</v>
      </c>
      <c r="D6" s="18">
        <v>60</v>
      </c>
      <c r="E6" s="20">
        <f t="shared" ref="E6:E19" si="0">(C6*D6)</f>
        <v>36</v>
      </c>
      <c r="F6" s="21"/>
      <c r="G6" s="22"/>
      <c r="H6" s="22"/>
      <c r="I6" s="23" t="s">
        <v>14</v>
      </c>
      <c r="J6" s="24" t="s">
        <v>15</v>
      </c>
      <c r="K6" s="23" t="s">
        <v>16</v>
      </c>
      <c r="L6" s="9"/>
    </row>
    <row r="7" spans="1:12" x14ac:dyDescent="0.25">
      <c r="A7" s="18" t="s">
        <v>17</v>
      </c>
      <c r="B7" s="18" t="s">
        <v>13</v>
      </c>
      <c r="C7" s="19">
        <v>0.73</v>
      </c>
      <c r="D7" s="18">
        <v>40</v>
      </c>
      <c r="E7" s="20">
        <f t="shared" si="0"/>
        <v>29.2</v>
      </c>
      <c r="F7" s="21"/>
      <c r="G7" s="25" t="s">
        <v>18</v>
      </c>
      <c r="H7" s="6"/>
      <c r="I7" s="26">
        <v>350</v>
      </c>
      <c r="J7" s="27">
        <v>325</v>
      </c>
      <c r="K7" s="26">
        <v>300</v>
      </c>
      <c r="L7" s="9"/>
    </row>
    <row r="8" spans="1:12" x14ac:dyDescent="0.25">
      <c r="A8" s="18" t="s">
        <v>19</v>
      </c>
      <c r="B8" s="18" t="s">
        <v>13</v>
      </c>
      <c r="C8" s="19">
        <v>0.34</v>
      </c>
      <c r="D8" s="18">
        <v>60</v>
      </c>
      <c r="E8" s="20">
        <f>(C8*D8)</f>
        <v>20.400000000000002</v>
      </c>
      <c r="F8" s="21"/>
      <c r="G8" s="28" t="s">
        <v>20</v>
      </c>
      <c r="H8" s="29">
        <v>6.5</v>
      </c>
      <c r="I8" s="30">
        <f t="shared" ref="I8:K10" si="1">(I$7*$H8)-$E$21-$E$35-$E39</f>
        <v>879.07972500000005</v>
      </c>
      <c r="J8" s="31">
        <f t="shared" si="1"/>
        <v>716.57972500000005</v>
      </c>
      <c r="K8" s="32">
        <f t="shared" si="1"/>
        <v>554.07972500000005</v>
      </c>
      <c r="L8" s="9"/>
    </row>
    <row r="9" spans="1:12" x14ac:dyDescent="0.25">
      <c r="A9" s="18" t="s">
        <v>21</v>
      </c>
      <c r="B9" s="18" t="s">
        <v>22</v>
      </c>
      <c r="C9" s="19">
        <v>50</v>
      </c>
      <c r="D9" s="18">
        <v>1</v>
      </c>
      <c r="E9" s="20">
        <f>(C9*D9)/3</f>
        <v>16.666666666666668</v>
      </c>
      <c r="F9" s="21"/>
      <c r="G9" s="28" t="s">
        <v>23</v>
      </c>
      <c r="H9" s="29">
        <v>5</v>
      </c>
      <c r="I9" s="33">
        <f t="shared" si="1"/>
        <v>469.57972500000005</v>
      </c>
      <c r="J9" s="21">
        <f>(J$7*$H9)-$E$21-$E$35-$E40</f>
        <v>344.57972500000005</v>
      </c>
      <c r="K9" s="34">
        <f t="shared" si="1"/>
        <v>219.57972500000005</v>
      </c>
      <c r="L9" s="9"/>
    </row>
    <row r="10" spans="1:12" x14ac:dyDescent="0.25">
      <c r="A10" s="18" t="s">
        <v>24</v>
      </c>
      <c r="B10" s="18" t="s">
        <v>25</v>
      </c>
      <c r="C10" s="19">
        <v>2.02</v>
      </c>
      <c r="D10" s="18">
        <v>100</v>
      </c>
      <c r="E10" s="20">
        <f t="shared" si="0"/>
        <v>202</v>
      </c>
      <c r="F10" s="21"/>
      <c r="G10" s="28" t="s">
        <v>26</v>
      </c>
      <c r="H10" s="29">
        <v>3.5</v>
      </c>
      <c r="I10" s="35">
        <f t="shared" si="1"/>
        <v>60.07972500000011</v>
      </c>
      <c r="J10" s="36">
        <f t="shared" si="1"/>
        <v>-27.42027499999989</v>
      </c>
      <c r="K10" s="37">
        <f t="shared" si="1"/>
        <v>-114.92027499999989</v>
      </c>
      <c r="L10" s="9"/>
    </row>
    <row r="11" spans="1:12" x14ac:dyDescent="0.25">
      <c r="A11" s="18" t="s">
        <v>27</v>
      </c>
      <c r="B11" s="18" t="s">
        <v>28</v>
      </c>
      <c r="C11" s="19">
        <v>6.88</v>
      </c>
      <c r="D11" s="18">
        <v>1</v>
      </c>
      <c r="E11" s="20">
        <f t="shared" si="0"/>
        <v>6.88</v>
      </c>
      <c r="F11" s="21"/>
      <c r="G11" s="3" t="s">
        <v>29</v>
      </c>
      <c r="H11" s="3"/>
      <c r="I11" s="3"/>
      <c r="J11" s="3"/>
      <c r="K11" s="3"/>
      <c r="L11" s="9"/>
    </row>
    <row r="12" spans="1:12" ht="15.75" x14ac:dyDescent="0.25">
      <c r="A12" s="18" t="s">
        <v>30</v>
      </c>
      <c r="B12" s="18" t="s">
        <v>28</v>
      </c>
      <c r="C12" s="19">
        <v>5.04</v>
      </c>
      <c r="D12" s="18">
        <v>0.75</v>
      </c>
      <c r="E12" s="20">
        <f t="shared" si="0"/>
        <v>3.7800000000000002</v>
      </c>
      <c r="F12" s="21"/>
      <c r="H12" s="61" t="s">
        <v>69</v>
      </c>
      <c r="L12" s="9"/>
    </row>
    <row r="13" spans="1:12" x14ac:dyDescent="0.25">
      <c r="A13" s="18" t="s">
        <v>31</v>
      </c>
      <c r="B13" s="18" t="s">
        <v>28</v>
      </c>
      <c r="C13" s="19">
        <v>9.5</v>
      </c>
      <c r="D13" s="18">
        <v>0.75</v>
      </c>
      <c r="E13" s="20">
        <f t="shared" si="0"/>
        <v>7.125</v>
      </c>
      <c r="F13" s="21"/>
      <c r="G13" s="62"/>
      <c r="H13" s="62"/>
      <c r="I13" s="63"/>
      <c r="J13" s="64" t="s">
        <v>70</v>
      </c>
      <c r="K13" s="17"/>
      <c r="L13" s="9"/>
    </row>
    <row r="14" spans="1:12" x14ac:dyDescent="0.25">
      <c r="A14" s="18" t="s">
        <v>32</v>
      </c>
      <c r="B14" s="18" t="s">
        <v>33</v>
      </c>
      <c r="C14" s="19">
        <v>1.95</v>
      </c>
      <c r="D14" s="18">
        <v>9</v>
      </c>
      <c r="E14" s="20">
        <f t="shared" si="0"/>
        <v>17.55</v>
      </c>
      <c r="F14" s="21"/>
      <c r="I14" s="65" t="s">
        <v>14</v>
      </c>
      <c r="J14" s="66" t="s">
        <v>15</v>
      </c>
      <c r="K14" s="65" t="s">
        <v>16</v>
      </c>
      <c r="L14" s="9"/>
    </row>
    <row r="15" spans="1:12" x14ac:dyDescent="0.25">
      <c r="A15" s="18" t="s">
        <v>34</v>
      </c>
      <c r="B15" s="9" t="s">
        <v>33</v>
      </c>
      <c r="C15" s="19">
        <v>1.84</v>
      </c>
      <c r="D15" s="18">
        <v>1.5</v>
      </c>
      <c r="E15" s="20">
        <f t="shared" si="0"/>
        <v>2.7600000000000002</v>
      </c>
      <c r="F15" s="21"/>
      <c r="G15" s="67" t="s">
        <v>18</v>
      </c>
      <c r="H15" s="68"/>
      <c r="I15" s="69">
        <v>350</v>
      </c>
      <c r="J15" s="70">
        <v>325</v>
      </c>
      <c r="K15" s="69">
        <v>300</v>
      </c>
      <c r="L15" s="9"/>
    </row>
    <row r="16" spans="1:12" x14ac:dyDescent="0.25">
      <c r="A16" s="18" t="s">
        <v>35</v>
      </c>
      <c r="B16" s="18" t="s">
        <v>33</v>
      </c>
      <c r="C16" s="19">
        <v>0.51</v>
      </c>
      <c r="D16" s="18">
        <v>11</v>
      </c>
      <c r="E16" s="20">
        <f t="shared" si="0"/>
        <v>5.61</v>
      </c>
      <c r="F16" s="21"/>
      <c r="G16" s="71" t="s">
        <v>20</v>
      </c>
      <c r="H16" s="76">
        <v>6.5</v>
      </c>
      <c r="I16" s="73">
        <f>I8/$H$8</f>
        <v>135.24303461538463</v>
      </c>
      <c r="J16" s="73">
        <f>J8/$H$8</f>
        <v>110.24303461538463</v>
      </c>
      <c r="K16" s="73">
        <f>K8/$H$8</f>
        <v>85.24303461538463</v>
      </c>
      <c r="L16" s="9"/>
    </row>
    <row r="17" spans="1:12" x14ac:dyDescent="0.25">
      <c r="A17" s="18" t="s">
        <v>36</v>
      </c>
      <c r="B17" s="9" t="s">
        <v>28</v>
      </c>
      <c r="C17" s="19">
        <v>7.52</v>
      </c>
      <c r="D17" s="18">
        <v>3</v>
      </c>
      <c r="E17" s="20">
        <f t="shared" si="0"/>
        <v>22.56</v>
      </c>
      <c r="F17" s="21"/>
      <c r="G17" s="71" t="s">
        <v>23</v>
      </c>
      <c r="H17" s="72">
        <v>5</v>
      </c>
      <c r="I17" s="73">
        <f>I9/$H$9</f>
        <v>93.915945000000008</v>
      </c>
      <c r="J17" s="73">
        <f>J9/$H$9</f>
        <v>68.915945000000008</v>
      </c>
      <c r="K17" s="73">
        <f t="shared" ref="K17" si="2">K9/$H$9</f>
        <v>43.915945000000008</v>
      </c>
      <c r="L17" s="9"/>
    </row>
    <row r="18" spans="1:12" x14ac:dyDescent="0.25">
      <c r="A18" s="18" t="s">
        <v>37</v>
      </c>
      <c r="B18" s="18" t="s">
        <v>13</v>
      </c>
      <c r="C18" s="19">
        <v>18</v>
      </c>
      <c r="D18" s="18">
        <v>2</v>
      </c>
      <c r="E18" s="20">
        <f t="shared" si="0"/>
        <v>36</v>
      </c>
      <c r="F18" s="21"/>
      <c r="G18" s="71" t="s">
        <v>26</v>
      </c>
      <c r="H18" s="76">
        <v>3.5</v>
      </c>
      <c r="I18" s="73">
        <f>I10/$H$10</f>
        <v>17.165635714285745</v>
      </c>
      <c r="J18" s="73">
        <f>J10/$H$10</f>
        <v>-7.8343642857142539</v>
      </c>
      <c r="K18" s="73">
        <f>K10/$H$10</f>
        <v>-32.834364285714251</v>
      </c>
      <c r="L18" s="9"/>
    </row>
    <row r="19" spans="1:12" x14ac:dyDescent="0.25">
      <c r="A19" s="18" t="s">
        <v>38</v>
      </c>
      <c r="B19" s="18" t="s">
        <v>39</v>
      </c>
      <c r="C19" s="19">
        <v>0.3</v>
      </c>
      <c r="D19" s="18">
        <v>30</v>
      </c>
      <c r="E19" s="20">
        <f t="shared" si="0"/>
        <v>9</v>
      </c>
      <c r="F19" s="21"/>
      <c r="L19" s="9"/>
    </row>
    <row r="20" spans="1:12" ht="15.75" x14ac:dyDescent="0.25">
      <c r="A20" s="18" t="s">
        <v>40</v>
      </c>
      <c r="B20" s="19">
        <f>SUM(E6:E19)</f>
        <v>415.53166666666664</v>
      </c>
      <c r="C20" s="87">
        <v>7.0000000000000007E-2</v>
      </c>
      <c r="D20" s="88">
        <v>6</v>
      </c>
      <c r="E20" s="20">
        <f>B20*(D20/12)*C20</f>
        <v>14.543608333333333</v>
      </c>
      <c r="F20" s="21"/>
      <c r="G20" s="74" t="s">
        <v>68</v>
      </c>
      <c r="H20" s="68"/>
      <c r="I20" s="68"/>
      <c r="L20" s="9"/>
    </row>
    <row r="21" spans="1:12" x14ac:dyDescent="0.25">
      <c r="A21" s="38" t="s">
        <v>41</v>
      </c>
      <c r="B21" s="39"/>
      <c r="C21" s="39"/>
      <c r="D21" s="39"/>
      <c r="E21" s="40">
        <f>SUM(E6:E20)</f>
        <v>430.07527499999998</v>
      </c>
      <c r="F21" s="44"/>
      <c r="G21" s="67" t="s">
        <v>18</v>
      </c>
      <c r="H21" s="68"/>
      <c r="I21" s="75"/>
      <c r="K21" s="44"/>
      <c r="L21" s="9"/>
    </row>
    <row r="22" spans="1:12" x14ac:dyDescent="0.25">
      <c r="A22" s="42"/>
      <c r="B22" s="3"/>
      <c r="C22" s="3"/>
      <c r="D22" s="3"/>
      <c r="E22" s="41"/>
      <c r="F22" s="44"/>
      <c r="G22" s="71" t="s">
        <v>20</v>
      </c>
      <c r="H22" s="72">
        <v>6.5</v>
      </c>
      <c r="I22" s="73">
        <f>$E$45/H22</f>
        <v>196.9877346153846</v>
      </c>
      <c r="K22" s="44"/>
      <c r="L22" s="9"/>
    </row>
    <row r="23" spans="1:12" x14ac:dyDescent="0.25">
      <c r="A23" s="6" t="s">
        <v>42</v>
      </c>
      <c r="B23" s="15"/>
      <c r="C23" s="15"/>
      <c r="D23" s="15"/>
      <c r="E23" s="15"/>
      <c r="F23" s="9"/>
      <c r="G23" s="71" t="s">
        <v>23</v>
      </c>
      <c r="H23" s="72">
        <v>5</v>
      </c>
      <c r="I23" s="73">
        <f t="shared" ref="I23" si="3">$E$45/H23</f>
        <v>256.08405499999998</v>
      </c>
      <c r="J23" s="62"/>
      <c r="K23" s="44"/>
      <c r="L23" s="9"/>
    </row>
    <row r="24" spans="1:12" x14ac:dyDescent="0.25">
      <c r="A24" s="12" t="s">
        <v>6</v>
      </c>
      <c r="B24" s="12" t="s">
        <v>7</v>
      </c>
      <c r="C24" s="12" t="s">
        <v>8</v>
      </c>
      <c r="D24" s="12" t="s">
        <v>9</v>
      </c>
      <c r="E24" s="13" t="s">
        <v>10</v>
      </c>
      <c r="F24" s="14"/>
      <c r="G24" s="71" t="s">
        <v>26</v>
      </c>
      <c r="H24" s="72">
        <v>3.5</v>
      </c>
      <c r="I24" s="73">
        <f>$E$45/H24</f>
        <v>365.83436428571429</v>
      </c>
      <c r="J24" s="62"/>
      <c r="K24" s="44"/>
      <c r="L24" s="9"/>
    </row>
    <row r="25" spans="1:12" x14ac:dyDescent="0.25">
      <c r="A25" s="18" t="s">
        <v>43</v>
      </c>
      <c r="B25" s="18" t="s">
        <v>44</v>
      </c>
      <c r="C25" s="19">
        <v>9.93</v>
      </c>
      <c r="D25" s="18">
        <v>1</v>
      </c>
      <c r="E25" s="20">
        <f>C25*D25</f>
        <v>9.93</v>
      </c>
      <c r="F25" s="21"/>
      <c r="G25" s="3"/>
      <c r="H25" s="3"/>
      <c r="I25" s="3"/>
      <c r="J25" s="3"/>
      <c r="K25" s="3"/>
      <c r="L25" s="9"/>
    </row>
    <row r="26" spans="1:12" x14ac:dyDescent="0.25">
      <c r="A26" s="18" t="s">
        <v>45</v>
      </c>
      <c r="B26" s="18" t="s">
        <v>44</v>
      </c>
      <c r="C26" s="19">
        <v>10.98</v>
      </c>
      <c r="D26" s="18">
        <v>1</v>
      </c>
      <c r="E26" s="20">
        <f t="shared" ref="E26:E34" si="4">C26*D26</f>
        <v>10.98</v>
      </c>
      <c r="F26" s="21"/>
      <c r="G26" s="3"/>
      <c r="H26" s="3"/>
      <c r="I26" s="3"/>
      <c r="J26" s="3"/>
      <c r="K26" s="3"/>
      <c r="L26" s="9"/>
    </row>
    <row r="27" spans="1:12" x14ac:dyDescent="0.25">
      <c r="A27" s="18" t="s">
        <v>46</v>
      </c>
      <c r="B27" s="18" t="s">
        <v>44</v>
      </c>
      <c r="C27" s="19">
        <v>16.309999999999999</v>
      </c>
      <c r="D27" s="18">
        <v>6</v>
      </c>
      <c r="E27" s="20">
        <f t="shared" si="4"/>
        <v>97.859999999999985</v>
      </c>
      <c r="F27" s="21"/>
      <c r="G27" s="3"/>
      <c r="H27" s="3"/>
      <c r="I27" s="3"/>
      <c r="J27" s="3"/>
      <c r="K27" s="3"/>
      <c r="L27" s="9"/>
    </row>
    <row r="28" spans="1:12" x14ac:dyDescent="0.25">
      <c r="A28" s="18" t="s">
        <v>47</v>
      </c>
      <c r="B28" s="18" t="s">
        <v>48</v>
      </c>
      <c r="C28" s="19">
        <v>29.16</v>
      </c>
      <c r="D28" s="18">
        <v>1</v>
      </c>
      <c r="E28" s="20">
        <f t="shared" si="4"/>
        <v>29.16</v>
      </c>
      <c r="F28" s="21"/>
      <c r="G28" s="44"/>
      <c r="H28" s="9"/>
      <c r="I28" s="3"/>
      <c r="J28" s="3"/>
      <c r="K28" s="3"/>
      <c r="L28" s="9"/>
    </row>
    <row r="29" spans="1:12" x14ac:dyDescent="0.25">
      <c r="A29" s="18" t="s">
        <v>49</v>
      </c>
      <c r="B29" s="18" t="s">
        <v>48</v>
      </c>
      <c r="C29" s="19">
        <v>21.39</v>
      </c>
      <c r="D29" s="18">
        <v>2</v>
      </c>
      <c r="E29" s="20">
        <f t="shared" si="4"/>
        <v>42.78</v>
      </c>
      <c r="F29" s="21"/>
      <c r="G29" s="3"/>
      <c r="H29" s="3"/>
      <c r="I29" s="3"/>
      <c r="J29" s="3"/>
      <c r="K29" s="3"/>
      <c r="L29" s="9"/>
    </row>
    <row r="30" spans="1:12" x14ac:dyDescent="0.25">
      <c r="A30" s="18" t="s">
        <v>50</v>
      </c>
      <c r="B30" s="18" t="s">
        <v>48</v>
      </c>
      <c r="C30" s="19">
        <v>29.55</v>
      </c>
      <c r="D30" s="18">
        <v>1</v>
      </c>
      <c r="E30" s="20">
        <f t="shared" si="4"/>
        <v>29.55</v>
      </c>
      <c r="F30" s="21"/>
      <c r="G30" s="3"/>
      <c r="H30" s="3"/>
      <c r="I30" s="3"/>
      <c r="J30" s="3"/>
      <c r="K30" s="3"/>
      <c r="L30" s="9"/>
    </row>
    <row r="31" spans="1:12" ht="15.75" x14ac:dyDescent="0.25">
      <c r="A31" s="18" t="s">
        <v>51</v>
      </c>
      <c r="B31" s="18" t="s">
        <v>52</v>
      </c>
      <c r="C31" s="19">
        <v>105.13</v>
      </c>
      <c r="D31" s="18">
        <v>0.5</v>
      </c>
      <c r="E31" s="20">
        <f t="shared" si="4"/>
        <v>52.564999999999998</v>
      </c>
      <c r="F31" s="21"/>
      <c r="G31" s="3"/>
      <c r="H31" s="3"/>
      <c r="I31" s="3"/>
      <c r="J31" s="3"/>
      <c r="K31" s="3"/>
      <c r="L31" s="9"/>
    </row>
    <row r="32" spans="1:12" ht="15.75" x14ac:dyDescent="0.25">
      <c r="A32" s="18" t="s">
        <v>53</v>
      </c>
      <c r="B32" s="18" t="s">
        <v>54</v>
      </c>
      <c r="C32" s="19">
        <v>5.63</v>
      </c>
      <c r="D32" s="18">
        <v>4</v>
      </c>
      <c r="E32" s="20">
        <f t="shared" si="4"/>
        <v>22.52</v>
      </c>
      <c r="F32" s="21"/>
      <c r="G32" s="3"/>
      <c r="H32" s="3"/>
      <c r="I32" s="3"/>
      <c r="J32" s="3"/>
      <c r="K32" s="3"/>
      <c r="L32" s="9"/>
    </row>
    <row r="33" spans="1:12" x14ac:dyDescent="0.25">
      <c r="A33" s="18" t="s">
        <v>55</v>
      </c>
      <c r="B33" s="18" t="s">
        <v>48</v>
      </c>
      <c r="C33" s="19">
        <v>20</v>
      </c>
      <c r="D33" s="18">
        <v>1</v>
      </c>
      <c r="E33" s="20">
        <f t="shared" si="4"/>
        <v>20</v>
      </c>
      <c r="F33" s="21"/>
      <c r="G33" s="3"/>
      <c r="H33" s="3"/>
      <c r="I33" s="3"/>
      <c r="J33" s="3"/>
      <c r="K33" s="3"/>
      <c r="L33" s="9"/>
    </row>
    <row r="34" spans="1:12" x14ac:dyDescent="0.25">
      <c r="A34" s="18" t="s">
        <v>67</v>
      </c>
      <c r="B34" s="18" t="s">
        <v>48</v>
      </c>
      <c r="C34" s="19">
        <v>150</v>
      </c>
      <c r="D34" s="18">
        <v>1</v>
      </c>
      <c r="E34" s="20">
        <f t="shared" si="4"/>
        <v>150</v>
      </c>
      <c r="F34" s="21"/>
      <c r="G34" s="3"/>
      <c r="H34" s="3"/>
      <c r="I34" s="3"/>
      <c r="J34" s="3"/>
      <c r="K34" s="3"/>
      <c r="L34" s="9"/>
    </row>
    <row r="35" spans="1:12" x14ac:dyDescent="0.25">
      <c r="A35" s="38" t="s">
        <v>56</v>
      </c>
      <c r="B35" s="39"/>
      <c r="C35" s="39"/>
      <c r="D35" s="39"/>
      <c r="E35" s="40">
        <f>SUM(E25:E34)</f>
        <v>465.34499999999997</v>
      </c>
      <c r="F35" s="21"/>
      <c r="G35" s="3"/>
      <c r="H35" s="3"/>
      <c r="I35" s="3"/>
      <c r="J35" s="3"/>
      <c r="K35" s="3"/>
      <c r="L35" s="9"/>
    </row>
    <row r="36" spans="1:12" x14ac:dyDescent="0.25">
      <c r="A36" s="43"/>
      <c r="B36" s="9"/>
      <c r="C36" s="9"/>
      <c r="D36" s="9"/>
      <c r="E36" s="44"/>
      <c r="F36" s="44"/>
      <c r="G36" s="45"/>
      <c r="H36" s="45"/>
      <c r="I36" s="45"/>
      <c r="J36" s="45"/>
      <c r="K36" s="45"/>
      <c r="L36" s="78"/>
    </row>
    <row r="37" spans="1:12" x14ac:dyDescent="0.25">
      <c r="A37" s="6" t="s">
        <v>57</v>
      </c>
      <c r="B37" s="15"/>
      <c r="C37" s="15"/>
      <c r="D37" s="15"/>
      <c r="E37" s="15"/>
      <c r="F37" s="44"/>
      <c r="G37" s="45"/>
      <c r="H37" s="45"/>
      <c r="I37" s="45"/>
      <c r="J37" s="45"/>
      <c r="K37" s="45"/>
      <c r="L37" s="78"/>
    </row>
    <row r="38" spans="1:12" x14ac:dyDescent="0.25">
      <c r="A38" s="12" t="s">
        <v>6</v>
      </c>
      <c r="B38" s="12" t="s">
        <v>7</v>
      </c>
      <c r="C38" s="12" t="s">
        <v>8</v>
      </c>
      <c r="D38" s="12" t="s">
        <v>9</v>
      </c>
      <c r="E38" s="13" t="s">
        <v>10</v>
      </c>
      <c r="F38" s="21"/>
      <c r="G38" s="45"/>
      <c r="H38" s="45"/>
      <c r="I38" s="45"/>
      <c r="J38" s="45"/>
      <c r="K38" s="45"/>
      <c r="L38" s="78"/>
    </row>
    <row r="39" spans="1:12" x14ac:dyDescent="0.25">
      <c r="A39" s="46" t="s">
        <v>58</v>
      </c>
      <c r="B39" s="46" t="s">
        <v>59</v>
      </c>
      <c r="C39" s="19">
        <f>C42+C43</f>
        <v>77</v>
      </c>
      <c r="D39" s="47">
        <f>H8</f>
        <v>6.5</v>
      </c>
      <c r="E39" s="20">
        <f>C39*D39</f>
        <v>500.5</v>
      </c>
      <c r="F39" s="21"/>
      <c r="G39" s="3"/>
      <c r="H39" s="3"/>
      <c r="I39" s="3"/>
      <c r="J39" s="3"/>
      <c r="K39" s="3"/>
      <c r="L39" s="78"/>
    </row>
    <row r="40" spans="1:12" x14ac:dyDescent="0.25">
      <c r="A40" s="46" t="s">
        <v>60</v>
      </c>
      <c r="B40" s="46" t="s">
        <v>59</v>
      </c>
      <c r="C40" s="19">
        <f>C42+C43</f>
        <v>77</v>
      </c>
      <c r="D40" s="47">
        <f>H9</f>
        <v>5</v>
      </c>
      <c r="E40" s="20">
        <f>C40*D40</f>
        <v>385</v>
      </c>
      <c r="F40" s="21"/>
      <c r="G40" s="3"/>
      <c r="H40" s="3"/>
      <c r="I40" s="3"/>
      <c r="J40" s="3"/>
      <c r="K40" s="3"/>
      <c r="L40" s="78"/>
    </row>
    <row r="41" spans="1:12" x14ac:dyDescent="0.25">
      <c r="A41" s="46" t="s">
        <v>61</v>
      </c>
      <c r="B41" s="46" t="s">
        <v>59</v>
      </c>
      <c r="C41" s="19">
        <f>C42+C43</f>
        <v>77</v>
      </c>
      <c r="D41" s="47">
        <f>H10</f>
        <v>3.5</v>
      </c>
      <c r="E41" s="20">
        <f>C41*D41</f>
        <v>269.5</v>
      </c>
      <c r="F41" s="21"/>
      <c r="G41" s="3"/>
      <c r="H41" s="3"/>
      <c r="I41" s="3"/>
      <c r="J41" s="3"/>
      <c r="K41" s="3"/>
      <c r="L41" s="78"/>
    </row>
    <row r="42" spans="1:12" x14ac:dyDescent="0.25">
      <c r="A42" s="46" t="s">
        <v>62</v>
      </c>
      <c r="B42" s="46" t="s">
        <v>59</v>
      </c>
      <c r="C42" s="19">
        <v>47</v>
      </c>
      <c r="D42" s="48"/>
      <c r="E42" s="21"/>
      <c r="F42" s="21"/>
      <c r="G42" s="3"/>
      <c r="H42" s="3"/>
      <c r="I42" s="3"/>
      <c r="J42" s="3"/>
      <c r="K42" s="3"/>
      <c r="L42" s="78"/>
    </row>
    <row r="43" spans="1:12" x14ac:dyDescent="0.25">
      <c r="A43" s="46" t="s">
        <v>63</v>
      </c>
      <c r="B43" s="46" t="s">
        <v>59</v>
      </c>
      <c r="C43" s="19">
        <v>30</v>
      </c>
      <c r="D43" s="48"/>
      <c r="E43" s="21"/>
      <c r="F43" s="21"/>
      <c r="G43" s="3"/>
      <c r="H43" s="3"/>
      <c r="I43" s="3"/>
      <c r="J43" s="3"/>
      <c r="K43" s="3"/>
      <c r="L43" s="78"/>
    </row>
    <row r="44" spans="1:12" x14ac:dyDescent="0.25">
      <c r="A44" s="3"/>
      <c r="B44" s="3"/>
      <c r="C44" s="3"/>
      <c r="D44" s="3"/>
      <c r="E44" s="21"/>
      <c r="F44" s="21"/>
      <c r="G44" s="3"/>
      <c r="H44" s="3"/>
      <c r="I44" s="3"/>
      <c r="J44" s="3"/>
      <c r="K44" s="3"/>
      <c r="L44" s="78"/>
    </row>
    <row r="45" spans="1:12" x14ac:dyDescent="0.25">
      <c r="A45" s="49" t="s">
        <v>71</v>
      </c>
      <c r="B45" s="50"/>
      <c r="C45" s="51"/>
      <c r="D45" s="51"/>
      <c r="E45" s="52">
        <f>E21+E35+E40</f>
        <v>1280.4202749999999</v>
      </c>
      <c r="F45" s="9"/>
      <c r="G45" s="3"/>
      <c r="H45" s="3"/>
      <c r="I45" s="3"/>
      <c r="J45" s="3"/>
      <c r="K45" s="3"/>
      <c r="L45" s="78"/>
    </row>
    <row r="46" spans="1:12" x14ac:dyDescent="0.25">
      <c r="A46" s="49" t="s">
        <v>72</v>
      </c>
      <c r="B46" s="50"/>
      <c r="C46" s="51"/>
      <c r="D46" s="51"/>
      <c r="E46" s="52">
        <f>(J7*H9)</f>
        <v>1625</v>
      </c>
      <c r="F46" s="9"/>
      <c r="G46" s="3"/>
      <c r="H46" s="3"/>
      <c r="I46" s="3"/>
      <c r="J46" s="3"/>
      <c r="K46" s="3"/>
      <c r="L46" s="78"/>
    </row>
    <row r="47" spans="1:12" x14ac:dyDescent="0.25">
      <c r="A47" s="49" t="s">
        <v>73</v>
      </c>
      <c r="B47" s="53"/>
      <c r="C47" s="54"/>
      <c r="D47" s="54"/>
      <c r="E47" s="55">
        <f>SUM(E46-E45)</f>
        <v>344.57972500000005</v>
      </c>
      <c r="F47" s="9"/>
      <c r="G47" s="3"/>
      <c r="H47" s="3"/>
      <c r="I47" s="3"/>
      <c r="J47" s="3"/>
      <c r="K47" s="3"/>
      <c r="L47" s="78"/>
    </row>
    <row r="48" spans="1:12" x14ac:dyDescent="0.25">
      <c r="A48" s="3"/>
      <c r="B48" s="3"/>
      <c r="C48" s="3"/>
      <c r="D48" s="3"/>
      <c r="E48" s="3"/>
      <c r="F48" s="9"/>
      <c r="G48" s="3"/>
      <c r="H48" s="3"/>
      <c r="I48" s="3"/>
      <c r="J48" s="3"/>
      <c r="K48" s="3"/>
      <c r="L48" s="78"/>
    </row>
    <row r="49" spans="1:12" ht="15.75" x14ac:dyDescent="0.25">
      <c r="A49" s="56"/>
      <c r="B49" s="3"/>
      <c r="C49" s="3"/>
      <c r="D49" s="3"/>
      <c r="E49" s="3"/>
      <c r="F49" s="9"/>
      <c r="G49" s="3"/>
      <c r="H49" s="3"/>
      <c r="I49" s="3"/>
      <c r="J49" s="3"/>
      <c r="K49" s="3"/>
      <c r="L49" s="9"/>
    </row>
    <row r="50" spans="1:12" ht="15.75" x14ac:dyDescent="0.25">
      <c r="A50" s="57" t="s">
        <v>64</v>
      </c>
      <c r="B50" s="3"/>
      <c r="C50" s="3"/>
      <c r="D50" s="3"/>
      <c r="E50" s="3"/>
      <c r="F50" s="9"/>
      <c r="G50" s="3"/>
      <c r="H50" s="3"/>
      <c r="I50" s="3"/>
      <c r="J50" s="3"/>
      <c r="K50" s="3"/>
      <c r="L50" s="9"/>
    </row>
    <row r="51" spans="1:12" x14ac:dyDescent="0.25">
      <c r="A51" s="3"/>
      <c r="B51" s="3"/>
      <c r="C51" s="3"/>
      <c r="D51" s="3"/>
      <c r="E51" s="3"/>
      <c r="F51" s="9"/>
      <c r="G51" s="3"/>
      <c r="H51" s="3"/>
      <c r="I51" s="3"/>
      <c r="J51" s="3"/>
      <c r="K51" s="3"/>
      <c r="L51" s="9"/>
    </row>
    <row r="52" spans="1:12" ht="15.75" x14ac:dyDescent="0.25">
      <c r="A52" s="56" t="s">
        <v>65</v>
      </c>
      <c r="B52" s="58"/>
      <c r="C52" s="58"/>
      <c r="D52" s="58"/>
      <c r="E52" s="59"/>
      <c r="F52" s="9"/>
      <c r="G52" s="3"/>
      <c r="H52" s="3"/>
      <c r="I52" s="60"/>
      <c r="J52" s="3"/>
      <c r="K52" s="3"/>
      <c r="L52" s="9"/>
    </row>
    <row r="53" spans="1:12" x14ac:dyDescent="0.25">
      <c r="A53" s="3" t="s">
        <v>66</v>
      </c>
      <c r="B53" s="3"/>
      <c r="C53" s="3"/>
      <c r="D53" s="3"/>
      <c r="E53" s="3"/>
      <c r="F53" s="9"/>
      <c r="G53" s="3"/>
      <c r="H53" s="3"/>
      <c r="I53" s="3"/>
      <c r="J53" s="3"/>
      <c r="K53" s="3"/>
      <c r="L53" s="9"/>
    </row>
    <row r="54" spans="1:12" x14ac:dyDescent="0.25">
      <c r="A54" s="3"/>
      <c r="B54" s="3"/>
      <c r="C54" s="3"/>
      <c r="D54" s="3"/>
      <c r="E54" s="3"/>
      <c r="F54" s="9"/>
      <c r="G54" s="3"/>
      <c r="H54" s="3"/>
      <c r="I54" s="3"/>
      <c r="J54" s="3"/>
      <c r="K54" s="3"/>
      <c r="L54" s="9"/>
    </row>
    <row r="55" spans="1:12" x14ac:dyDescent="0.25">
      <c r="A55" s="3"/>
      <c r="B55" s="3"/>
      <c r="C55" s="3"/>
      <c r="D55" s="3"/>
      <c r="E55" s="3"/>
      <c r="F55" s="9"/>
      <c r="G55" s="3"/>
      <c r="H55" s="3"/>
      <c r="I55" s="3"/>
      <c r="J55" s="3"/>
      <c r="K55" s="3"/>
      <c r="L55" s="9"/>
    </row>
    <row r="56" spans="1:12" x14ac:dyDescent="0.25">
      <c r="A56" s="3"/>
      <c r="B56" s="3"/>
      <c r="C56" s="3"/>
      <c r="D56" s="3"/>
      <c r="E56" s="3"/>
      <c r="F56" s="9"/>
      <c r="G56" s="3"/>
      <c r="H56" s="3"/>
      <c r="I56" s="3"/>
      <c r="J56" s="3"/>
      <c r="K56" s="3"/>
      <c r="L56" s="9"/>
    </row>
    <row r="57" spans="1:12" x14ac:dyDescent="0.25">
      <c r="A57" s="3"/>
      <c r="B57" s="3"/>
      <c r="C57" s="3"/>
      <c r="D57" s="3"/>
      <c r="E57" s="3"/>
      <c r="F57" s="9"/>
      <c r="G57" s="3"/>
      <c r="H57" s="3"/>
      <c r="I57" s="3"/>
      <c r="J57" s="3"/>
      <c r="K57" s="3"/>
      <c r="L57" s="9"/>
    </row>
    <row r="58" spans="1:12" x14ac:dyDescent="0.25">
      <c r="A58" s="3"/>
      <c r="B58" s="3"/>
      <c r="C58" s="3"/>
      <c r="D58" s="3"/>
      <c r="E58" s="3"/>
      <c r="F58" s="9"/>
      <c r="G58" s="3"/>
      <c r="H58" s="3"/>
      <c r="I58" s="3"/>
      <c r="J58" s="3"/>
      <c r="K58" s="3"/>
      <c r="L58" s="9"/>
    </row>
    <row r="59" spans="1:12" x14ac:dyDescent="0.25">
      <c r="A59" s="3"/>
      <c r="B59" s="3"/>
      <c r="C59" s="3"/>
      <c r="D59" s="3"/>
      <c r="E59" s="3"/>
      <c r="F59" s="9"/>
      <c r="G59" s="3"/>
      <c r="H59" s="3"/>
      <c r="I59" s="3"/>
      <c r="J59" s="3"/>
      <c r="K59" s="3"/>
      <c r="L59" s="9"/>
    </row>
    <row r="60" spans="1:12" x14ac:dyDescent="0.25">
      <c r="A60" s="3"/>
      <c r="B60" s="3"/>
      <c r="C60" s="3"/>
      <c r="D60" s="3"/>
      <c r="E60" s="3"/>
      <c r="F60" s="9"/>
      <c r="G60" s="3"/>
      <c r="H60" s="3"/>
      <c r="I60" s="3"/>
      <c r="J60" s="3"/>
      <c r="K60" s="3"/>
      <c r="L60" s="9"/>
    </row>
    <row r="61" spans="1:12" x14ac:dyDescent="0.25">
      <c r="A61" s="3"/>
      <c r="B61" s="3"/>
      <c r="C61" s="3"/>
      <c r="D61" s="3"/>
      <c r="E61" s="3"/>
      <c r="F61" s="9"/>
      <c r="G61" s="3"/>
      <c r="H61" s="3"/>
      <c r="I61" s="3"/>
      <c r="J61" s="3"/>
      <c r="K61" s="3"/>
      <c r="L61" s="9"/>
    </row>
    <row r="62" spans="1:12" x14ac:dyDescent="0.25">
      <c r="A62" s="3"/>
      <c r="B62" s="3"/>
      <c r="C62" s="3"/>
      <c r="D62" s="3"/>
      <c r="E62" s="3"/>
      <c r="F62" s="9"/>
      <c r="G62" s="3"/>
      <c r="H62" s="3"/>
      <c r="I62" s="3"/>
      <c r="J62" s="3"/>
      <c r="K62" s="3"/>
      <c r="L62" s="9"/>
    </row>
    <row r="63" spans="1:12" x14ac:dyDescent="0.25">
      <c r="A63" s="3"/>
      <c r="B63" s="3"/>
      <c r="C63" s="3"/>
      <c r="D63" s="3"/>
      <c r="E63" s="3"/>
      <c r="F63" s="9"/>
      <c r="G63" s="3"/>
      <c r="H63" s="3"/>
      <c r="I63" s="3"/>
      <c r="J63" s="3"/>
      <c r="K63" s="3"/>
      <c r="L63" s="9"/>
    </row>
    <row r="64" spans="1:12" x14ac:dyDescent="0.25">
      <c r="A64" s="3"/>
      <c r="B64" s="3"/>
      <c r="C64" s="3"/>
      <c r="D64" s="3"/>
      <c r="E64" s="3"/>
      <c r="F64" s="9"/>
      <c r="G64" s="3"/>
      <c r="H64" s="3"/>
      <c r="I64" s="3"/>
      <c r="J64" s="3"/>
      <c r="K64" s="3"/>
      <c r="L64" s="9"/>
    </row>
    <row r="65" spans="1:12" x14ac:dyDescent="0.25">
      <c r="A65" s="3"/>
      <c r="B65" s="3"/>
      <c r="C65" s="3"/>
      <c r="D65" s="3"/>
      <c r="E65" s="3"/>
      <c r="F65" s="9"/>
      <c r="G65" s="3"/>
      <c r="H65" s="3"/>
      <c r="I65" s="3"/>
      <c r="J65" s="3"/>
      <c r="K65" s="3"/>
      <c r="L65" s="9"/>
    </row>
    <row r="66" spans="1:12" x14ac:dyDescent="0.25">
      <c r="A66" s="3"/>
      <c r="B66" s="3"/>
      <c r="C66" s="3"/>
      <c r="D66" s="3"/>
      <c r="E66" s="3"/>
      <c r="F66" s="9"/>
      <c r="G66" s="3"/>
      <c r="H66" s="3"/>
      <c r="I66" s="3"/>
      <c r="J66" s="3"/>
      <c r="K66" s="3"/>
      <c r="L66" s="9"/>
    </row>
    <row r="67" spans="1:12" x14ac:dyDescent="0.25">
      <c r="A67" s="3"/>
      <c r="B67" s="3"/>
      <c r="C67" s="3"/>
      <c r="D67" s="3"/>
      <c r="E67" s="3"/>
      <c r="F67" s="9"/>
      <c r="G67" s="3"/>
      <c r="H67" s="3"/>
      <c r="I67" s="3"/>
      <c r="J67" s="3"/>
      <c r="K67" s="3"/>
      <c r="L67" s="9"/>
    </row>
    <row r="68" spans="1:12" x14ac:dyDescent="0.25">
      <c r="A68" s="3"/>
      <c r="B68" s="3"/>
      <c r="C68" s="3"/>
      <c r="D68" s="3"/>
      <c r="E68" s="3"/>
      <c r="F68" s="9"/>
      <c r="G68" s="3"/>
      <c r="H68" s="3"/>
      <c r="I68" s="3"/>
      <c r="J68" s="3"/>
      <c r="K68" s="3"/>
      <c r="L68" s="9"/>
    </row>
    <row r="69" spans="1:12" x14ac:dyDescent="0.25">
      <c r="A69" s="3"/>
      <c r="B69" s="3"/>
      <c r="C69" s="3"/>
      <c r="D69" s="3"/>
      <c r="E69" s="3"/>
      <c r="F69" s="9"/>
      <c r="G69" s="3"/>
      <c r="H69" s="3"/>
      <c r="I69" s="3"/>
      <c r="J69" s="3"/>
      <c r="K69" s="3"/>
      <c r="L69" s="9"/>
    </row>
    <row r="70" spans="1:12" x14ac:dyDescent="0.25">
      <c r="A70" s="3"/>
      <c r="B70" s="3"/>
      <c r="C70" s="3"/>
      <c r="D70" s="3"/>
      <c r="E70" s="3"/>
      <c r="F70" s="9"/>
      <c r="G70" s="3"/>
      <c r="H70" s="3"/>
      <c r="I70" s="3"/>
      <c r="J70" s="3"/>
      <c r="K70" s="3"/>
      <c r="L70" s="9"/>
    </row>
    <row r="71" spans="1:12" x14ac:dyDescent="0.25">
      <c r="A71" s="3"/>
      <c r="B71" s="3"/>
      <c r="C71" s="3"/>
      <c r="D71" s="3"/>
      <c r="E71" s="3"/>
      <c r="F71" s="9"/>
      <c r="G71" s="3"/>
      <c r="H71" s="3"/>
      <c r="I71" s="3"/>
      <c r="J71" s="3"/>
      <c r="K71" s="3"/>
      <c r="L71" s="9"/>
    </row>
    <row r="72" spans="1:12" x14ac:dyDescent="0.25">
      <c r="A72" s="3"/>
      <c r="B72" s="3"/>
      <c r="C72" s="3"/>
      <c r="D72" s="3"/>
      <c r="E72" s="3"/>
      <c r="F72" s="9"/>
      <c r="G72" s="3"/>
      <c r="H72" s="3"/>
      <c r="I72" s="3"/>
      <c r="J72" s="3"/>
      <c r="K72" s="3"/>
      <c r="L72" s="9"/>
    </row>
    <row r="73" spans="1:12" x14ac:dyDescent="0.25">
      <c r="A73" s="3"/>
      <c r="B73" s="3"/>
      <c r="C73" s="3"/>
      <c r="D73" s="3"/>
      <c r="E73" s="3"/>
      <c r="F73" s="9"/>
      <c r="G73" s="3"/>
      <c r="H73" s="3"/>
      <c r="I73" s="3"/>
      <c r="J73" s="3"/>
      <c r="K73" s="3"/>
      <c r="L73" s="9"/>
    </row>
    <row r="74" spans="1:12" x14ac:dyDescent="0.25">
      <c r="A74" s="3"/>
      <c r="B74" s="3"/>
      <c r="C74" s="3"/>
      <c r="D74" s="3"/>
      <c r="E74" s="3"/>
      <c r="F74" s="9"/>
      <c r="G74" s="3"/>
      <c r="H74" s="3"/>
      <c r="I74" s="3"/>
      <c r="J74" s="3"/>
      <c r="K74" s="3"/>
      <c r="L74" s="9"/>
    </row>
    <row r="75" spans="1:12" x14ac:dyDescent="0.25">
      <c r="A75" s="3"/>
      <c r="B75" s="3"/>
      <c r="C75" s="3"/>
      <c r="D75" s="3"/>
      <c r="E75" s="3"/>
      <c r="F75" s="9"/>
      <c r="G75" s="3"/>
      <c r="H75" s="3"/>
      <c r="I75" s="3"/>
      <c r="J75" s="3"/>
      <c r="K75" s="3"/>
      <c r="L75" s="9"/>
    </row>
    <row r="76" spans="1:12" x14ac:dyDescent="0.25">
      <c r="A76" s="3"/>
      <c r="B76" s="3"/>
      <c r="C76" s="3"/>
      <c r="D76" s="3"/>
      <c r="E76" s="3"/>
      <c r="F76" s="9"/>
      <c r="G76" s="3"/>
      <c r="H76" s="3"/>
      <c r="I76" s="3"/>
      <c r="J76" s="3"/>
      <c r="K76" s="3"/>
      <c r="L76" s="9"/>
    </row>
    <row r="77" spans="1:12" x14ac:dyDescent="0.25">
      <c r="A77" s="3"/>
      <c r="B77" s="3"/>
      <c r="C77" s="3"/>
      <c r="D77" s="3"/>
      <c r="E77" s="3"/>
      <c r="F77" s="9"/>
      <c r="G77" s="3"/>
      <c r="H77" s="3"/>
      <c r="I77" s="3"/>
      <c r="J77" s="3"/>
      <c r="K77" s="3"/>
      <c r="L77" s="9"/>
    </row>
    <row r="78" spans="1:12" x14ac:dyDescent="0.25">
      <c r="A78" s="3"/>
      <c r="B78" s="3"/>
      <c r="C78" s="3"/>
      <c r="D78" s="3"/>
      <c r="E78" s="3"/>
      <c r="F78" s="9"/>
      <c r="G78" s="3"/>
      <c r="H78" s="3"/>
      <c r="I78" s="3"/>
      <c r="J78" s="3"/>
      <c r="K78" s="3"/>
      <c r="L78" s="9"/>
    </row>
    <row r="79" spans="1:12" x14ac:dyDescent="0.25">
      <c r="A79" s="3"/>
      <c r="B79" s="3"/>
      <c r="C79" s="3"/>
      <c r="D79" s="3"/>
      <c r="E79" s="3"/>
      <c r="F79" s="9"/>
      <c r="G79" s="3"/>
      <c r="H79" s="3"/>
      <c r="I79" s="3"/>
      <c r="J79" s="3"/>
      <c r="K79" s="3"/>
      <c r="L79" s="9"/>
    </row>
    <row r="80" spans="1:12" x14ac:dyDescent="0.25">
      <c r="A80" s="3"/>
      <c r="B80" s="3"/>
      <c r="C80" s="3"/>
      <c r="D80" s="3"/>
      <c r="E80" s="3"/>
      <c r="F80" s="9"/>
      <c r="G80" s="3"/>
      <c r="H80" s="3"/>
      <c r="I80" s="3"/>
      <c r="J80" s="3"/>
      <c r="K80" s="3"/>
      <c r="L80" s="9"/>
    </row>
    <row r="81" spans="1:12" x14ac:dyDescent="0.25">
      <c r="A81" s="3"/>
      <c r="B81" s="3"/>
      <c r="C81" s="3"/>
      <c r="D81" s="3"/>
      <c r="E81" s="3"/>
      <c r="F81" s="9"/>
      <c r="G81" s="3"/>
      <c r="H81" s="3"/>
      <c r="I81" s="3"/>
      <c r="J81" s="3"/>
      <c r="K81" s="3"/>
      <c r="L81" s="9"/>
    </row>
    <row r="82" spans="1:12" x14ac:dyDescent="0.25">
      <c r="A82" s="3"/>
      <c r="B82" s="3"/>
      <c r="C82" s="3"/>
      <c r="D82" s="3"/>
      <c r="E82" s="3"/>
      <c r="F82" s="9"/>
      <c r="G82" s="3"/>
      <c r="H82" s="3"/>
      <c r="I82" s="3"/>
      <c r="J82" s="3"/>
      <c r="K82" s="3"/>
      <c r="L82" s="9"/>
    </row>
    <row r="83" spans="1:12" x14ac:dyDescent="0.25">
      <c r="A83" s="3"/>
      <c r="B83" s="3"/>
      <c r="C83" s="3"/>
      <c r="D83" s="3"/>
      <c r="E83" s="3"/>
      <c r="F83" s="9"/>
      <c r="G83" s="3"/>
      <c r="H83" s="3"/>
      <c r="I83" s="3"/>
      <c r="J83" s="3"/>
      <c r="K83" s="3"/>
      <c r="L83" s="9"/>
    </row>
    <row r="84" spans="1:12" x14ac:dyDescent="0.25">
      <c r="A84" s="3"/>
      <c r="B84" s="3"/>
      <c r="C84" s="3"/>
      <c r="D84" s="3"/>
      <c r="E84" s="3"/>
      <c r="F84" s="9"/>
      <c r="G84" s="3"/>
      <c r="H84" s="3"/>
      <c r="I84" s="3"/>
      <c r="J84" s="3"/>
      <c r="K84" s="3"/>
      <c r="L84" s="9"/>
    </row>
    <row r="85" spans="1:12" x14ac:dyDescent="0.25">
      <c r="A85" s="3"/>
      <c r="B85" s="3"/>
      <c r="C85" s="3"/>
      <c r="D85" s="3"/>
      <c r="E85" s="3"/>
      <c r="F85" s="9"/>
      <c r="G85" s="3"/>
      <c r="H85" s="3"/>
      <c r="I85" s="3"/>
      <c r="J85" s="3"/>
      <c r="K85" s="3"/>
      <c r="L85" s="9"/>
    </row>
    <row r="86" spans="1:12" x14ac:dyDescent="0.25">
      <c r="A86" s="3"/>
      <c r="B86" s="3"/>
      <c r="C86" s="3"/>
      <c r="D86" s="3"/>
      <c r="E86" s="3"/>
      <c r="F86" s="9"/>
      <c r="G86" s="3"/>
      <c r="H86" s="3"/>
      <c r="I86" s="3"/>
      <c r="J86" s="3"/>
      <c r="K86" s="3"/>
      <c r="L86" s="9"/>
    </row>
    <row r="87" spans="1:12" x14ac:dyDescent="0.25">
      <c r="A87" s="3"/>
      <c r="B87" s="3"/>
      <c r="C87" s="3"/>
      <c r="D87" s="3"/>
      <c r="E87" s="3"/>
      <c r="F87" s="9"/>
      <c r="G87" s="3"/>
      <c r="H87" s="3"/>
      <c r="I87" s="3"/>
      <c r="J87" s="3"/>
      <c r="K87" s="3"/>
      <c r="L87" s="9"/>
    </row>
    <row r="88" spans="1:12" x14ac:dyDescent="0.25">
      <c r="A88" s="3"/>
      <c r="B88" s="3"/>
      <c r="C88" s="3"/>
      <c r="D88" s="3"/>
      <c r="E88" s="3"/>
      <c r="F88" s="9"/>
      <c r="G88" s="3"/>
      <c r="H88" s="3"/>
      <c r="I88" s="3"/>
      <c r="J88" s="3"/>
      <c r="K88" s="3"/>
      <c r="L88" s="9"/>
    </row>
    <row r="89" spans="1:12" x14ac:dyDescent="0.25">
      <c r="A89" s="3"/>
      <c r="B89" s="3"/>
      <c r="C89" s="3"/>
      <c r="D89" s="3"/>
      <c r="E89" s="3"/>
      <c r="F89" s="9"/>
      <c r="G89" s="3"/>
      <c r="H89" s="3"/>
      <c r="I89" s="3"/>
      <c r="J89" s="3"/>
      <c r="K89" s="3"/>
      <c r="L89" s="9"/>
    </row>
    <row r="90" spans="1:12" x14ac:dyDescent="0.25">
      <c r="A90" s="3"/>
      <c r="B90" s="3"/>
      <c r="C90" s="3"/>
      <c r="D90" s="3"/>
      <c r="E90" s="3"/>
      <c r="F90" s="9"/>
      <c r="G90" s="3"/>
      <c r="H90" s="3"/>
      <c r="I90" s="3"/>
      <c r="J90" s="3"/>
      <c r="K90" s="3"/>
      <c r="L90" s="9"/>
    </row>
    <row r="91" spans="1:12" x14ac:dyDescent="0.25">
      <c r="A91" s="3"/>
      <c r="B91" s="3"/>
      <c r="C91" s="3"/>
      <c r="D91" s="3"/>
      <c r="E91" s="3"/>
      <c r="F91" s="9"/>
      <c r="G91" s="3"/>
      <c r="H91" s="3"/>
      <c r="I91" s="3"/>
      <c r="J91" s="3"/>
      <c r="K91" s="3"/>
      <c r="L91" s="9"/>
    </row>
    <row r="92" spans="1:12" x14ac:dyDescent="0.25">
      <c r="A92" s="3"/>
      <c r="B92" s="3"/>
      <c r="C92" s="3"/>
      <c r="D92" s="3"/>
      <c r="E92" s="3"/>
      <c r="F92" s="9"/>
      <c r="G92" s="3"/>
      <c r="H92" s="3"/>
      <c r="I92" s="3"/>
      <c r="J92" s="3"/>
      <c r="K92" s="3"/>
      <c r="L92" s="9"/>
    </row>
    <row r="93" spans="1:12" x14ac:dyDescent="0.25">
      <c r="A93" s="3"/>
      <c r="B93" s="3"/>
      <c r="C93" s="3"/>
      <c r="D93" s="3"/>
      <c r="E93" s="3"/>
      <c r="F93" s="9"/>
      <c r="G93" s="3"/>
      <c r="H93" s="3"/>
      <c r="I93" s="3"/>
      <c r="J93" s="3"/>
      <c r="K93" s="3"/>
      <c r="L93" s="9"/>
    </row>
    <row r="94" spans="1:12" x14ac:dyDescent="0.25">
      <c r="A94" s="3"/>
      <c r="B94" s="3"/>
      <c r="C94" s="3"/>
      <c r="D94" s="3"/>
      <c r="E94" s="3"/>
      <c r="F94" s="9"/>
      <c r="G94" s="3"/>
      <c r="H94" s="3"/>
      <c r="I94" s="3"/>
      <c r="J94" s="3"/>
      <c r="K94" s="3"/>
      <c r="L94" s="9"/>
    </row>
    <row r="95" spans="1:12" x14ac:dyDescent="0.25">
      <c r="A95" s="3"/>
      <c r="B95" s="3"/>
      <c r="C95" s="3"/>
      <c r="D95" s="3"/>
      <c r="E95" s="3"/>
      <c r="F95" s="9"/>
      <c r="G95" s="3"/>
      <c r="H95" s="3"/>
      <c r="I95" s="3"/>
      <c r="J95" s="3"/>
      <c r="K95" s="3"/>
      <c r="L95" s="9"/>
    </row>
    <row r="96" spans="1:12" x14ac:dyDescent="0.25">
      <c r="A96" s="3"/>
      <c r="B96" s="3"/>
      <c r="C96" s="3"/>
      <c r="D96" s="3"/>
      <c r="E96" s="3"/>
      <c r="F96" s="9"/>
      <c r="G96" s="3"/>
      <c r="H96" s="3"/>
      <c r="I96" s="3"/>
      <c r="J96" s="3"/>
      <c r="K96" s="3"/>
      <c r="L96" s="9"/>
    </row>
    <row r="97" spans="1:12" x14ac:dyDescent="0.25">
      <c r="A97" s="3"/>
      <c r="B97" s="3"/>
      <c r="C97" s="3"/>
      <c r="D97" s="3"/>
      <c r="E97" s="3"/>
      <c r="F97" s="9"/>
      <c r="G97" s="3"/>
      <c r="H97" s="3"/>
      <c r="I97" s="3"/>
      <c r="J97" s="3"/>
      <c r="K97" s="3"/>
      <c r="L97" s="9"/>
    </row>
    <row r="98" spans="1:12" x14ac:dyDescent="0.25">
      <c r="A98" s="3"/>
      <c r="B98" s="3"/>
      <c r="C98" s="3"/>
      <c r="D98" s="3"/>
      <c r="E98" s="3"/>
      <c r="F98" s="9"/>
      <c r="G98" s="3"/>
      <c r="H98" s="3"/>
      <c r="I98" s="3"/>
      <c r="J98" s="3"/>
      <c r="K98" s="3"/>
      <c r="L98" s="9"/>
    </row>
    <row r="99" spans="1:12" x14ac:dyDescent="0.25">
      <c r="A99" s="3"/>
      <c r="B99" s="3"/>
      <c r="C99" s="3"/>
      <c r="D99" s="3"/>
      <c r="E99" s="3"/>
      <c r="F99" s="9"/>
      <c r="G99" s="3"/>
      <c r="H99" s="3"/>
      <c r="I99" s="3"/>
      <c r="J99" s="3"/>
      <c r="K99" s="3"/>
      <c r="L99" s="9"/>
    </row>
    <row r="100" spans="1:12" x14ac:dyDescent="0.25">
      <c r="A100" s="3"/>
      <c r="B100" s="3"/>
      <c r="C100" s="3"/>
      <c r="D100" s="3"/>
      <c r="E100" s="3"/>
      <c r="F100" s="9"/>
      <c r="G100" s="3"/>
      <c r="H100" s="3"/>
      <c r="I100" s="3"/>
      <c r="J100" s="3"/>
      <c r="K100" s="3"/>
      <c r="L100" s="9"/>
    </row>
    <row r="101" spans="1:12" x14ac:dyDescent="0.25">
      <c r="A101" s="3"/>
      <c r="B101" s="3"/>
      <c r="C101" s="3"/>
      <c r="D101" s="3"/>
      <c r="E101" s="3"/>
      <c r="F101" s="9"/>
      <c r="G101" s="3"/>
      <c r="H101" s="3"/>
      <c r="I101" s="3"/>
      <c r="J101" s="3"/>
      <c r="K101" s="3"/>
      <c r="L101" s="9"/>
    </row>
    <row r="102" spans="1:12" x14ac:dyDescent="0.25">
      <c r="A102" s="3"/>
      <c r="B102" s="3"/>
      <c r="C102" s="3"/>
      <c r="D102" s="3"/>
      <c r="E102" s="3"/>
      <c r="F102" s="9"/>
      <c r="G102" s="3"/>
      <c r="H102" s="3"/>
      <c r="I102" s="3"/>
      <c r="J102" s="3"/>
      <c r="K102" s="3"/>
      <c r="L102" s="9"/>
    </row>
    <row r="103" spans="1:12" x14ac:dyDescent="0.25">
      <c r="A103" s="3"/>
      <c r="B103" s="3"/>
      <c r="C103" s="3"/>
      <c r="D103" s="3"/>
      <c r="E103" s="3"/>
      <c r="F103" s="9"/>
      <c r="G103" s="3"/>
      <c r="H103" s="3"/>
      <c r="I103" s="3"/>
      <c r="J103" s="3"/>
      <c r="K103" s="3"/>
      <c r="L103" s="9"/>
    </row>
    <row r="104" spans="1:12" x14ac:dyDescent="0.25">
      <c r="A104" s="3"/>
      <c r="B104" s="3"/>
      <c r="C104" s="3"/>
      <c r="D104" s="3"/>
      <c r="E104" s="3"/>
      <c r="F104" s="9"/>
      <c r="G104" s="3"/>
      <c r="H104" s="3"/>
      <c r="I104" s="3"/>
      <c r="J104" s="3"/>
      <c r="K104" s="3"/>
      <c r="L104" s="9"/>
    </row>
    <row r="105" spans="1:12" x14ac:dyDescent="0.25">
      <c r="A105" s="3"/>
      <c r="B105" s="3"/>
      <c r="C105" s="3"/>
      <c r="D105" s="3"/>
      <c r="E105" s="3"/>
      <c r="F105" s="9"/>
      <c r="G105" s="3"/>
      <c r="H105" s="3"/>
      <c r="I105" s="3"/>
      <c r="J105" s="3"/>
      <c r="K105" s="3"/>
      <c r="L105" s="9"/>
    </row>
    <row r="106" spans="1:12" x14ac:dyDescent="0.25">
      <c r="A106" s="3"/>
      <c r="B106" s="3"/>
      <c r="C106" s="3"/>
      <c r="D106" s="3"/>
      <c r="E106" s="3"/>
      <c r="F106" s="9"/>
      <c r="G106" s="3"/>
      <c r="H106" s="3"/>
      <c r="I106" s="3"/>
      <c r="J106" s="3"/>
      <c r="K106" s="3"/>
      <c r="L106" s="9"/>
    </row>
    <row r="107" spans="1:12" x14ac:dyDescent="0.25">
      <c r="A107" s="3"/>
      <c r="B107" s="3"/>
      <c r="C107" s="3"/>
      <c r="D107" s="3"/>
      <c r="E107" s="3"/>
      <c r="F107" s="9"/>
      <c r="G107" s="3"/>
      <c r="H107" s="3"/>
      <c r="I107" s="3"/>
      <c r="J107" s="3"/>
      <c r="K107" s="3"/>
      <c r="L107" s="9"/>
    </row>
    <row r="108" spans="1:12" x14ac:dyDescent="0.25">
      <c r="A108" s="3"/>
      <c r="B108" s="3"/>
      <c r="C108" s="3"/>
      <c r="D108" s="3"/>
      <c r="E108" s="3"/>
      <c r="F108" s="9"/>
      <c r="G108" s="3"/>
      <c r="H108" s="3"/>
      <c r="I108" s="3"/>
      <c r="J108" s="3"/>
      <c r="K108" s="3"/>
      <c r="L108" s="9"/>
    </row>
    <row r="109" spans="1:12" x14ac:dyDescent="0.25">
      <c r="A109" s="3"/>
      <c r="B109" s="3"/>
      <c r="C109" s="3"/>
      <c r="D109" s="3"/>
      <c r="E109" s="3"/>
      <c r="F109" s="9"/>
      <c r="G109" s="3"/>
      <c r="H109" s="3"/>
      <c r="I109" s="3"/>
      <c r="J109" s="3"/>
      <c r="K109" s="3"/>
      <c r="L109" s="9"/>
    </row>
    <row r="110" spans="1:12" x14ac:dyDescent="0.25">
      <c r="A110" s="3"/>
      <c r="B110" s="3"/>
      <c r="C110" s="3"/>
      <c r="D110" s="3"/>
      <c r="E110" s="3"/>
      <c r="F110" s="9"/>
      <c r="G110" s="3"/>
      <c r="H110" s="3"/>
      <c r="I110" s="3"/>
      <c r="J110" s="3"/>
      <c r="K110" s="3"/>
      <c r="L110" s="9"/>
    </row>
    <row r="111" spans="1:12" x14ac:dyDescent="0.25">
      <c r="A111" s="3"/>
      <c r="B111" s="3"/>
      <c r="C111" s="3"/>
      <c r="D111" s="3"/>
      <c r="E111" s="3"/>
      <c r="F111" s="9"/>
      <c r="G111" s="3"/>
      <c r="H111" s="3"/>
      <c r="I111" s="3"/>
      <c r="J111" s="3"/>
      <c r="K111" s="3"/>
      <c r="L111" s="9"/>
    </row>
    <row r="112" spans="1:12" x14ac:dyDescent="0.25">
      <c r="A112" s="3"/>
      <c r="B112" s="3"/>
      <c r="C112" s="3"/>
      <c r="D112" s="3"/>
      <c r="E112" s="3"/>
      <c r="F112" s="9"/>
      <c r="G112" s="3"/>
      <c r="H112" s="3"/>
      <c r="I112" s="3"/>
      <c r="J112" s="3"/>
      <c r="K112" s="3"/>
      <c r="L112" s="9"/>
    </row>
    <row r="113" spans="1:12" x14ac:dyDescent="0.25">
      <c r="A113" s="3"/>
      <c r="B113" s="3"/>
      <c r="C113" s="3"/>
      <c r="D113" s="3"/>
      <c r="E113" s="3"/>
      <c r="F113" s="9"/>
      <c r="G113" s="3"/>
      <c r="H113" s="3"/>
      <c r="I113" s="3"/>
      <c r="J113" s="3"/>
      <c r="K113" s="3"/>
      <c r="L113" s="9"/>
    </row>
    <row r="114" spans="1:12" x14ac:dyDescent="0.25">
      <c r="A114" s="3"/>
      <c r="B114" s="3"/>
      <c r="C114" s="3"/>
      <c r="D114" s="3"/>
      <c r="E114" s="3"/>
      <c r="F114" s="9"/>
      <c r="G114" s="3"/>
      <c r="H114" s="3"/>
      <c r="I114" s="3"/>
      <c r="J114" s="3"/>
      <c r="K114" s="3"/>
      <c r="L114" s="9"/>
    </row>
    <row r="115" spans="1:12" x14ac:dyDescent="0.25">
      <c r="A115" s="3"/>
      <c r="B115" s="3"/>
      <c r="C115" s="3"/>
      <c r="D115" s="3"/>
      <c r="E115" s="3"/>
      <c r="F115" s="9"/>
      <c r="G115" s="3"/>
      <c r="H115" s="3"/>
      <c r="I115" s="3"/>
      <c r="J115" s="3"/>
      <c r="K115" s="3"/>
      <c r="L115" s="9"/>
    </row>
    <row r="116" spans="1:12" x14ac:dyDescent="0.25">
      <c r="A116" s="3"/>
      <c r="B116" s="3"/>
      <c r="C116" s="3"/>
      <c r="D116" s="3"/>
      <c r="E116" s="3"/>
      <c r="F116" s="9"/>
      <c r="G116" s="3"/>
      <c r="H116" s="3"/>
      <c r="I116" s="3"/>
      <c r="J116" s="3"/>
      <c r="K116" s="3"/>
      <c r="L116" s="9"/>
    </row>
    <row r="117" spans="1:12" x14ac:dyDescent="0.25">
      <c r="A117" s="3"/>
      <c r="B117" s="3"/>
      <c r="C117" s="3"/>
      <c r="D117" s="3"/>
      <c r="E117" s="3"/>
      <c r="F117" s="9"/>
      <c r="G117" s="3"/>
      <c r="H117" s="3"/>
      <c r="I117" s="3"/>
      <c r="J117" s="3"/>
      <c r="K117" s="3"/>
      <c r="L117" s="9"/>
    </row>
    <row r="118" spans="1:12" x14ac:dyDescent="0.25">
      <c r="A118" s="3"/>
      <c r="B118" s="3"/>
      <c r="C118" s="3"/>
      <c r="D118" s="3"/>
      <c r="E118" s="3"/>
      <c r="F118" s="9"/>
      <c r="G118" s="3"/>
      <c r="H118" s="3"/>
      <c r="I118" s="3"/>
      <c r="J118" s="3"/>
      <c r="K118" s="3"/>
      <c r="L118" s="9"/>
    </row>
    <row r="119" spans="1:12" x14ac:dyDescent="0.25">
      <c r="A119" s="3"/>
      <c r="B119" s="3"/>
      <c r="C119" s="3"/>
      <c r="D119" s="3"/>
      <c r="E119" s="3"/>
      <c r="F119" s="9"/>
      <c r="G119" s="3"/>
      <c r="H119" s="3"/>
      <c r="I119" s="3"/>
      <c r="J119" s="3"/>
      <c r="K119" s="3"/>
      <c r="L119" s="9"/>
    </row>
    <row r="120" spans="1:12" x14ac:dyDescent="0.25">
      <c r="A120" s="3"/>
      <c r="B120" s="3"/>
      <c r="C120" s="3"/>
      <c r="D120" s="3"/>
      <c r="E120" s="3"/>
      <c r="F120" s="9"/>
      <c r="G120" s="3"/>
      <c r="H120" s="3"/>
      <c r="I120" s="3"/>
      <c r="J120" s="3"/>
      <c r="K120" s="3"/>
      <c r="L120" s="9"/>
    </row>
    <row r="121" spans="1:12" x14ac:dyDescent="0.25">
      <c r="A121" s="3"/>
      <c r="B121" s="3"/>
      <c r="C121" s="3"/>
      <c r="D121" s="3"/>
      <c r="E121" s="3"/>
      <c r="F121" s="9"/>
      <c r="G121" s="3"/>
      <c r="H121" s="3"/>
      <c r="I121" s="3"/>
      <c r="J121" s="3"/>
      <c r="K121" s="3"/>
      <c r="L121" s="9"/>
    </row>
  </sheetData>
  <pageMargins left="0.7" right="0.7" top="0.75" bottom="0.75" header="0.3" footer="0.3"/>
  <pageSetup scale="64" orientation="landscape" r:id="rId1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D1EE-A028-407A-9385-C8FD36777B35}">
  <dimension ref="A1:L134"/>
  <sheetViews>
    <sheetView workbookViewId="0">
      <selection activeCell="B1" sqref="B1"/>
    </sheetView>
  </sheetViews>
  <sheetFormatPr defaultRowHeight="15" x14ac:dyDescent="0.25"/>
  <cols>
    <col min="1" max="1" width="33.5703125" customWidth="1"/>
    <col min="2" max="2" width="11.5703125" customWidth="1"/>
    <col min="6" max="6" width="9.140625" style="77"/>
    <col min="8" max="8" width="12" customWidth="1"/>
    <col min="12" max="12" width="9.140625" style="77"/>
  </cols>
  <sheetData>
    <row r="1" spans="1:12" ht="15.75" x14ac:dyDescent="0.25">
      <c r="A1" s="1" t="s">
        <v>0</v>
      </c>
      <c r="B1" s="2"/>
      <c r="C1" s="2"/>
      <c r="D1" s="2"/>
      <c r="E1" s="3"/>
      <c r="F1" s="9"/>
      <c r="G1" s="3"/>
      <c r="H1" s="3"/>
      <c r="I1" s="3"/>
      <c r="J1" s="3"/>
      <c r="K1" s="3"/>
      <c r="L1" s="9"/>
    </row>
    <row r="2" spans="1:12" ht="15.75" x14ac:dyDescent="0.25">
      <c r="A2" s="4" t="s">
        <v>1</v>
      </c>
      <c r="B2" s="2"/>
      <c r="C2" s="2"/>
      <c r="D2" s="2"/>
      <c r="E2" s="3"/>
      <c r="F2" s="9"/>
      <c r="G2" s="3"/>
      <c r="H2" s="3"/>
      <c r="I2" s="3"/>
      <c r="J2" s="3"/>
      <c r="K2" s="3"/>
      <c r="L2" s="9"/>
    </row>
    <row r="3" spans="1:12" ht="15.75" x14ac:dyDescent="0.25">
      <c r="A3" s="1" t="s">
        <v>2</v>
      </c>
      <c r="B3" s="5"/>
      <c r="C3" s="3"/>
      <c r="D3" s="2"/>
      <c r="E3" s="3"/>
      <c r="F3" s="9"/>
      <c r="G3" s="3" t="s">
        <v>3</v>
      </c>
      <c r="H3" s="3"/>
      <c r="I3" s="3"/>
      <c r="J3" s="3"/>
      <c r="K3" s="3"/>
      <c r="L3" s="9"/>
    </row>
    <row r="4" spans="1:12" ht="15.75" x14ac:dyDescent="0.25">
      <c r="A4" s="6" t="s">
        <v>4</v>
      </c>
      <c r="B4" s="7"/>
      <c r="C4" s="7"/>
      <c r="D4" s="7"/>
      <c r="E4" s="8"/>
      <c r="F4" s="9"/>
      <c r="G4" s="9"/>
      <c r="H4" s="10" t="s">
        <v>5</v>
      </c>
      <c r="I4" s="11"/>
      <c r="J4" s="11"/>
      <c r="K4" s="11"/>
      <c r="L4" s="9"/>
    </row>
    <row r="5" spans="1:12" x14ac:dyDescent="0.25">
      <c r="A5" s="12" t="s">
        <v>6</v>
      </c>
      <c r="B5" s="12" t="s">
        <v>7</v>
      </c>
      <c r="C5" s="12" t="s">
        <v>8</v>
      </c>
      <c r="D5" s="12" t="s">
        <v>9</v>
      </c>
      <c r="E5" s="13" t="s">
        <v>10</v>
      </c>
      <c r="F5" s="14"/>
      <c r="G5" s="9"/>
      <c r="H5" s="9"/>
      <c r="I5" s="15"/>
      <c r="J5" s="16" t="s">
        <v>11</v>
      </c>
      <c r="K5" s="17"/>
      <c r="L5" s="11"/>
    </row>
    <row r="6" spans="1:12" x14ac:dyDescent="0.25">
      <c r="A6" s="18" t="s">
        <v>12</v>
      </c>
      <c r="B6" s="18" t="s">
        <v>13</v>
      </c>
      <c r="C6" s="84">
        <v>0.6</v>
      </c>
      <c r="D6" s="85">
        <v>60</v>
      </c>
      <c r="E6" s="20">
        <f t="shared" ref="E6:E27" si="0">(C6*D6)</f>
        <v>36</v>
      </c>
      <c r="F6" s="21"/>
      <c r="G6" s="22"/>
      <c r="H6" s="22"/>
      <c r="I6" s="23" t="s">
        <v>14</v>
      </c>
      <c r="J6" s="24" t="s">
        <v>15</v>
      </c>
      <c r="K6" s="23" t="s">
        <v>16</v>
      </c>
      <c r="L6" s="9"/>
    </row>
    <row r="7" spans="1:12" x14ac:dyDescent="0.25">
      <c r="A7" s="18" t="s">
        <v>17</v>
      </c>
      <c r="B7" s="18" t="s">
        <v>13</v>
      </c>
      <c r="C7" s="84">
        <v>0.73</v>
      </c>
      <c r="D7" s="85">
        <v>40</v>
      </c>
      <c r="E7" s="20">
        <f t="shared" si="0"/>
        <v>29.2</v>
      </c>
      <c r="F7" s="21"/>
      <c r="G7" s="25" t="s">
        <v>18</v>
      </c>
      <c r="H7" s="6"/>
      <c r="I7" s="80">
        <v>350</v>
      </c>
      <c r="J7" s="81">
        <v>325</v>
      </c>
      <c r="K7" s="80">
        <v>300</v>
      </c>
      <c r="L7" s="9"/>
    </row>
    <row r="8" spans="1:12" x14ac:dyDescent="0.25">
      <c r="A8" s="18" t="s">
        <v>19</v>
      </c>
      <c r="B8" s="18" t="s">
        <v>13</v>
      </c>
      <c r="C8" s="84">
        <v>0.34</v>
      </c>
      <c r="D8" s="85">
        <v>60</v>
      </c>
      <c r="E8" s="20">
        <f>(C8*D8)</f>
        <v>20.400000000000002</v>
      </c>
      <c r="F8" s="21"/>
      <c r="G8" s="28" t="s">
        <v>20</v>
      </c>
      <c r="H8" s="79">
        <v>6.5</v>
      </c>
      <c r="I8" s="30">
        <f t="shared" ref="I8:K10" si="1">(I$7*$H8)-$E$29-$E$48-$E52</f>
        <v>879.07972500000005</v>
      </c>
      <c r="J8" s="31">
        <f t="shared" si="1"/>
        <v>716.57972500000005</v>
      </c>
      <c r="K8" s="32">
        <f t="shared" si="1"/>
        <v>554.07972500000005</v>
      </c>
      <c r="L8" s="9"/>
    </row>
    <row r="9" spans="1:12" x14ac:dyDescent="0.25">
      <c r="A9" s="18" t="s">
        <v>21</v>
      </c>
      <c r="B9" s="18" t="s">
        <v>22</v>
      </c>
      <c r="C9" s="84">
        <v>50</v>
      </c>
      <c r="D9" s="85">
        <v>1</v>
      </c>
      <c r="E9" s="20">
        <f>(C9*D9)/3</f>
        <v>16.666666666666668</v>
      </c>
      <c r="F9" s="21"/>
      <c r="G9" s="28" t="s">
        <v>23</v>
      </c>
      <c r="H9" s="79">
        <v>5</v>
      </c>
      <c r="I9" s="33">
        <f t="shared" si="1"/>
        <v>469.57972500000005</v>
      </c>
      <c r="J9" s="21">
        <f t="shared" si="1"/>
        <v>344.57972500000005</v>
      </c>
      <c r="K9" s="34">
        <f t="shared" si="1"/>
        <v>219.57972500000005</v>
      </c>
      <c r="L9" s="9"/>
    </row>
    <row r="10" spans="1:12" x14ac:dyDescent="0.25">
      <c r="A10" s="18" t="s">
        <v>24</v>
      </c>
      <c r="B10" s="18" t="s">
        <v>25</v>
      </c>
      <c r="C10" s="84">
        <v>2.02</v>
      </c>
      <c r="D10" s="85">
        <v>100</v>
      </c>
      <c r="E10" s="20">
        <f t="shared" si="0"/>
        <v>202</v>
      </c>
      <c r="F10" s="21"/>
      <c r="G10" s="28" t="s">
        <v>26</v>
      </c>
      <c r="H10" s="79">
        <v>3.5</v>
      </c>
      <c r="I10" s="35">
        <f t="shared" si="1"/>
        <v>60.07972500000011</v>
      </c>
      <c r="J10" s="36">
        <f t="shared" si="1"/>
        <v>-27.42027499999989</v>
      </c>
      <c r="K10" s="37">
        <f t="shared" si="1"/>
        <v>-114.92027499999989</v>
      </c>
      <c r="L10" s="9"/>
    </row>
    <row r="11" spans="1:12" x14ac:dyDescent="0.25">
      <c r="A11" s="18" t="s">
        <v>27</v>
      </c>
      <c r="B11" s="18" t="s">
        <v>28</v>
      </c>
      <c r="C11" s="84">
        <v>6.88</v>
      </c>
      <c r="D11" s="85">
        <v>1</v>
      </c>
      <c r="E11" s="20">
        <f t="shared" si="0"/>
        <v>6.88</v>
      </c>
      <c r="F11" s="21"/>
      <c r="G11" s="3" t="s">
        <v>29</v>
      </c>
      <c r="H11" s="3"/>
      <c r="I11" s="3"/>
      <c r="J11" s="3"/>
      <c r="K11" s="3"/>
      <c r="L11" s="9"/>
    </row>
    <row r="12" spans="1:12" ht="15.75" x14ac:dyDescent="0.25">
      <c r="A12" s="18" t="s">
        <v>30</v>
      </c>
      <c r="B12" s="18" t="s">
        <v>28</v>
      </c>
      <c r="C12" s="84">
        <v>5.04</v>
      </c>
      <c r="D12" s="85">
        <v>0.75</v>
      </c>
      <c r="E12" s="20">
        <f t="shared" si="0"/>
        <v>3.7800000000000002</v>
      </c>
      <c r="F12" s="21"/>
      <c r="H12" s="61" t="s">
        <v>69</v>
      </c>
      <c r="L12" s="9"/>
    </row>
    <row r="13" spans="1:12" x14ac:dyDescent="0.25">
      <c r="A13" s="18" t="s">
        <v>31</v>
      </c>
      <c r="B13" s="18" t="s">
        <v>28</v>
      </c>
      <c r="C13" s="84">
        <v>9.5</v>
      </c>
      <c r="D13" s="85">
        <v>0.75</v>
      </c>
      <c r="E13" s="20">
        <f t="shared" si="0"/>
        <v>7.125</v>
      </c>
      <c r="F13" s="21"/>
      <c r="G13" s="62"/>
      <c r="H13" s="62"/>
      <c r="I13" s="63"/>
      <c r="J13" s="64" t="s">
        <v>70</v>
      </c>
      <c r="K13" s="17"/>
      <c r="L13" s="9"/>
    </row>
    <row r="14" spans="1:12" x14ac:dyDescent="0.25">
      <c r="A14" s="85"/>
      <c r="B14" s="85"/>
      <c r="C14" s="84"/>
      <c r="D14" s="85"/>
      <c r="E14" s="20">
        <f t="shared" si="0"/>
        <v>0</v>
      </c>
      <c r="F14" s="21"/>
      <c r="I14" s="65" t="s">
        <v>14</v>
      </c>
      <c r="J14" s="66" t="s">
        <v>15</v>
      </c>
      <c r="K14" s="65" t="s">
        <v>16</v>
      </c>
      <c r="L14" s="9"/>
    </row>
    <row r="15" spans="1:12" x14ac:dyDescent="0.25">
      <c r="A15" s="85"/>
      <c r="B15" s="85"/>
      <c r="C15" s="84"/>
      <c r="D15" s="85"/>
      <c r="E15" s="20">
        <f t="shared" si="0"/>
        <v>0</v>
      </c>
      <c r="F15" s="21"/>
      <c r="G15" s="67" t="s">
        <v>18</v>
      </c>
      <c r="H15" s="68"/>
      <c r="I15" s="80">
        <v>350</v>
      </c>
      <c r="J15" s="81">
        <v>325</v>
      </c>
      <c r="K15" s="80">
        <v>300</v>
      </c>
      <c r="L15" s="9"/>
    </row>
    <row r="16" spans="1:12" x14ac:dyDescent="0.25">
      <c r="A16" s="18" t="s">
        <v>32</v>
      </c>
      <c r="B16" s="18" t="s">
        <v>33</v>
      </c>
      <c r="C16" s="84">
        <v>1.95</v>
      </c>
      <c r="D16" s="85">
        <v>9</v>
      </c>
      <c r="E16" s="20">
        <f t="shared" si="0"/>
        <v>17.55</v>
      </c>
      <c r="F16" s="21"/>
      <c r="G16" s="71" t="s">
        <v>20</v>
      </c>
      <c r="H16" s="82">
        <v>6.5</v>
      </c>
      <c r="I16" s="73">
        <f>I8/$H$8</f>
        <v>135.24303461538463</v>
      </c>
      <c r="J16" s="73">
        <f>J8/$H$8</f>
        <v>110.24303461538463</v>
      </c>
      <c r="K16" s="73">
        <f>K8/$H$8</f>
        <v>85.24303461538463</v>
      </c>
      <c r="L16" s="9"/>
    </row>
    <row r="17" spans="1:12" x14ac:dyDescent="0.25">
      <c r="A17" s="18" t="s">
        <v>34</v>
      </c>
      <c r="B17" s="9" t="s">
        <v>33</v>
      </c>
      <c r="C17" s="84">
        <v>1.84</v>
      </c>
      <c r="D17" s="85">
        <v>1.5</v>
      </c>
      <c r="E17" s="20">
        <f t="shared" si="0"/>
        <v>2.7600000000000002</v>
      </c>
      <c r="F17" s="21"/>
      <c r="G17" s="71" t="s">
        <v>23</v>
      </c>
      <c r="H17" s="83">
        <v>5</v>
      </c>
      <c r="I17" s="73">
        <f>I9/$H$9</f>
        <v>93.915945000000008</v>
      </c>
      <c r="J17" s="73">
        <f>J9/$H$9</f>
        <v>68.915945000000008</v>
      </c>
      <c r="K17" s="73">
        <f>K9/$H$9</f>
        <v>43.915945000000008</v>
      </c>
      <c r="L17" s="9"/>
    </row>
    <row r="18" spans="1:12" x14ac:dyDescent="0.25">
      <c r="A18" s="18" t="s">
        <v>35</v>
      </c>
      <c r="B18" s="18" t="s">
        <v>33</v>
      </c>
      <c r="C18" s="84">
        <v>0.51</v>
      </c>
      <c r="D18" s="85">
        <v>11</v>
      </c>
      <c r="E18" s="20">
        <f t="shared" si="0"/>
        <v>5.61</v>
      </c>
      <c r="F18" s="21"/>
      <c r="G18" s="71" t="s">
        <v>26</v>
      </c>
      <c r="H18" s="82">
        <v>3.5</v>
      </c>
      <c r="I18" s="73">
        <f>I10/$H$10</f>
        <v>17.165635714285745</v>
      </c>
      <c r="J18" s="73">
        <f>J10/$H$10</f>
        <v>-7.8343642857142539</v>
      </c>
      <c r="K18" s="73">
        <f>K10/$H$10</f>
        <v>-32.834364285714251</v>
      </c>
      <c r="L18" s="9"/>
    </row>
    <row r="19" spans="1:12" x14ac:dyDescent="0.25">
      <c r="A19" s="85"/>
      <c r="B19" s="85"/>
      <c r="C19" s="84"/>
      <c r="D19" s="85"/>
      <c r="E19" s="20">
        <f t="shared" si="0"/>
        <v>0</v>
      </c>
      <c r="F19" s="21"/>
      <c r="L19" s="9"/>
    </row>
    <row r="20" spans="1:12" x14ac:dyDescent="0.25">
      <c r="A20" s="85"/>
      <c r="B20" s="85"/>
      <c r="C20" s="84"/>
      <c r="D20" s="85"/>
      <c r="E20" s="20">
        <f t="shared" si="0"/>
        <v>0</v>
      </c>
      <c r="F20" s="21"/>
      <c r="G20" s="74" t="s">
        <v>68</v>
      </c>
      <c r="H20" s="68"/>
      <c r="I20" s="68"/>
      <c r="L20" s="9"/>
    </row>
    <row r="21" spans="1:12" x14ac:dyDescent="0.25">
      <c r="A21" s="85"/>
      <c r="B21" s="85"/>
      <c r="C21" s="84"/>
      <c r="D21" s="85"/>
      <c r="E21" s="20">
        <f t="shared" si="0"/>
        <v>0</v>
      </c>
      <c r="F21" s="21"/>
      <c r="G21" s="67" t="s">
        <v>18</v>
      </c>
      <c r="H21" s="68"/>
      <c r="I21" s="75"/>
      <c r="K21" s="44"/>
      <c r="L21" s="9"/>
    </row>
    <row r="22" spans="1:12" x14ac:dyDescent="0.25">
      <c r="A22" s="86" t="s">
        <v>36</v>
      </c>
      <c r="B22" s="9" t="s">
        <v>28</v>
      </c>
      <c r="C22" s="89">
        <v>7.52</v>
      </c>
      <c r="D22" s="85">
        <v>3</v>
      </c>
      <c r="E22" s="20">
        <f t="shared" si="0"/>
        <v>22.56</v>
      </c>
      <c r="F22" s="21"/>
      <c r="G22" s="71" t="s">
        <v>20</v>
      </c>
      <c r="H22" s="83">
        <v>6.5</v>
      </c>
      <c r="I22" s="73">
        <f>$E$58/H22</f>
        <v>196.9877346153846</v>
      </c>
      <c r="K22" s="44"/>
      <c r="L22" s="9"/>
    </row>
    <row r="23" spans="1:12" x14ac:dyDescent="0.25">
      <c r="A23" s="18" t="s">
        <v>37</v>
      </c>
      <c r="B23" s="18" t="s">
        <v>13</v>
      </c>
      <c r="C23" s="84">
        <v>18</v>
      </c>
      <c r="D23" s="85">
        <v>2</v>
      </c>
      <c r="E23" s="20">
        <f t="shared" si="0"/>
        <v>36</v>
      </c>
      <c r="F23" s="21"/>
      <c r="G23" s="71" t="s">
        <v>23</v>
      </c>
      <c r="H23" s="83">
        <v>5</v>
      </c>
      <c r="I23" s="73">
        <f t="shared" ref="I23" si="2">$E$58/H23</f>
        <v>256.08405499999998</v>
      </c>
      <c r="J23" s="62"/>
      <c r="K23" s="44"/>
      <c r="L23" s="9"/>
    </row>
    <row r="24" spans="1:12" x14ac:dyDescent="0.25">
      <c r="A24" s="18" t="s">
        <v>38</v>
      </c>
      <c r="B24" s="18" t="s">
        <v>39</v>
      </c>
      <c r="C24" s="84">
        <v>0.3</v>
      </c>
      <c r="D24" s="85">
        <v>30</v>
      </c>
      <c r="E24" s="20">
        <f t="shared" si="0"/>
        <v>9</v>
      </c>
      <c r="F24" s="21"/>
      <c r="G24" s="71" t="s">
        <v>26</v>
      </c>
      <c r="H24" s="83">
        <v>3.5</v>
      </c>
      <c r="I24" s="73">
        <f>$E$58/H24</f>
        <v>365.83436428571429</v>
      </c>
      <c r="J24" s="62"/>
      <c r="K24" s="44"/>
      <c r="L24" s="9"/>
    </row>
    <row r="25" spans="1:12" x14ac:dyDescent="0.25">
      <c r="A25" s="85"/>
      <c r="B25" s="85"/>
      <c r="C25" s="84"/>
      <c r="D25" s="85"/>
      <c r="E25" s="20">
        <f t="shared" si="0"/>
        <v>0</v>
      </c>
      <c r="F25" s="21"/>
      <c r="G25" s="22"/>
      <c r="H25" s="22"/>
      <c r="I25" s="44"/>
      <c r="J25" s="62"/>
      <c r="K25" s="44"/>
      <c r="L25" s="9"/>
    </row>
    <row r="26" spans="1:12" x14ac:dyDescent="0.25">
      <c r="A26" s="85"/>
      <c r="B26" s="85"/>
      <c r="C26" s="84"/>
      <c r="D26" s="85"/>
      <c r="E26" s="20">
        <f t="shared" si="0"/>
        <v>0</v>
      </c>
      <c r="F26" s="21"/>
      <c r="G26" s="22"/>
      <c r="H26" s="22"/>
      <c r="I26" s="44"/>
      <c r="J26" s="62"/>
      <c r="K26" s="44"/>
      <c r="L26" s="9"/>
    </row>
    <row r="27" spans="1:12" x14ac:dyDescent="0.25">
      <c r="A27" s="85"/>
      <c r="B27" s="85"/>
      <c r="C27" s="84"/>
      <c r="D27" s="85"/>
      <c r="E27" s="20">
        <f t="shared" si="0"/>
        <v>0</v>
      </c>
      <c r="F27" s="21"/>
      <c r="G27" s="22"/>
      <c r="H27" s="22"/>
      <c r="I27" s="44"/>
      <c r="J27" s="62"/>
      <c r="K27" s="44"/>
      <c r="L27" s="9"/>
    </row>
    <row r="28" spans="1:12" ht="15.75" x14ac:dyDescent="0.25">
      <c r="A28" s="18" t="s">
        <v>40</v>
      </c>
      <c r="B28" s="19">
        <f>SUM(E6:E27)</f>
        <v>415.53166666666664</v>
      </c>
      <c r="C28" s="90">
        <v>7.0000000000000007E-2</v>
      </c>
      <c r="D28" s="91">
        <v>6</v>
      </c>
      <c r="E28" s="20">
        <f>B28*(D28/12)*C28</f>
        <v>14.543608333333333</v>
      </c>
      <c r="F28" s="21"/>
      <c r="G28" s="77"/>
      <c r="H28" s="77"/>
      <c r="I28" s="77"/>
      <c r="L28" s="9"/>
    </row>
    <row r="29" spans="1:12" x14ac:dyDescent="0.25">
      <c r="A29" s="38" t="s">
        <v>41</v>
      </c>
      <c r="B29" s="39"/>
      <c r="C29" s="39"/>
      <c r="D29" s="39"/>
      <c r="E29" s="40">
        <f>SUM(E6:E28)</f>
        <v>430.07527499999998</v>
      </c>
      <c r="F29" s="44"/>
      <c r="L29" s="9"/>
    </row>
    <row r="30" spans="1:12" x14ac:dyDescent="0.25">
      <c r="A30" s="42"/>
      <c r="B30" s="3"/>
      <c r="C30" s="3"/>
      <c r="D30" s="3"/>
      <c r="E30" s="41"/>
      <c r="F30" s="44"/>
      <c r="L30" s="9"/>
    </row>
    <row r="31" spans="1:12" x14ac:dyDescent="0.25">
      <c r="A31" s="6" t="s">
        <v>42</v>
      </c>
      <c r="B31" s="15"/>
      <c r="C31" s="15"/>
      <c r="D31" s="15"/>
      <c r="E31" s="15"/>
      <c r="F31" s="9"/>
      <c r="L31" s="9"/>
    </row>
    <row r="32" spans="1:12" x14ac:dyDescent="0.25">
      <c r="A32" s="12" t="s">
        <v>6</v>
      </c>
      <c r="B32" s="12" t="s">
        <v>7</v>
      </c>
      <c r="C32" s="12" t="s">
        <v>8</v>
      </c>
      <c r="D32" s="12" t="s">
        <v>9</v>
      </c>
      <c r="E32" s="13" t="s">
        <v>10</v>
      </c>
      <c r="F32" s="14"/>
      <c r="L32" s="9"/>
    </row>
    <row r="33" spans="1:12" x14ac:dyDescent="0.25">
      <c r="A33" s="18" t="s">
        <v>43</v>
      </c>
      <c r="B33" s="18" t="s">
        <v>44</v>
      </c>
      <c r="C33" s="84">
        <v>9.93</v>
      </c>
      <c r="D33" s="85">
        <v>1</v>
      </c>
      <c r="E33" s="20">
        <f>C33*D33</f>
        <v>9.93</v>
      </c>
      <c r="F33" s="21"/>
      <c r="G33" s="3"/>
      <c r="H33" s="3"/>
      <c r="I33" s="3"/>
      <c r="J33" s="3"/>
      <c r="K33" s="3"/>
      <c r="L33" s="9"/>
    </row>
    <row r="34" spans="1:12" x14ac:dyDescent="0.25">
      <c r="A34" s="18" t="s">
        <v>45</v>
      </c>
      <c r="B34" s="18" t="s">
        <v>44</v>
      </c>
      <c r="C34" s="84">
        <v>10.98</v>
      </c>
      <c r="D34" s="85">
        <v>1</v>
      </c>
      <c r="E34" s="20">
        <f t="shared" ref="E34:E47" si="3">C34*D34</f>
        <v>10.98</v>
      </c>
      <c r="F34" s="21"/>
      <c r="G34" s="3"/>
      <c r="H34" s="3"/>
      <c r="I34" s="3"/>
      <c r="J34" s="3"/>
      <c r="K34" s="3"/>
      <c r="L34" s="9"/>
    </row>
    <row r="35" spans="1:12" x14ac:dyDescent="0.25">
      <c r="A35" s="18" t="s">
        <v>46</v>
      </c>
      <c r="B35" s="18" t="s">
        <v>44</v>
      </c>
      <c r="C35" s="84">
        <v>16.309999999999999</v>
      </c>
      <c r="D35" s="85">
        <v>6</v>
      </c>
      <c r="E35" s="20">
        <f t="shared" si="3"/>
        <v>97.859999999999985</v>
      </c>
      <c r="F35" s="21"/>
      <c r="G35" s="3"/>
      <c r="H35" s="3"/>
      <c r="I35" s="3"/>
      <c r="J35" s="3"/>
      <c r="K35" s="3"/>
      <c r="L35" s="9"/>
    </row>
    <row r="36" spans="1:12" x14ac:dyDescent="0.25">
      <c r="A36" s="18" t="s">
        <v>47</v>
      </c>
      <c r="B36" s="18" t="s">
        <v>48</v>
      </c>
      <c r="C36" s="84">
        <v>29.16</v>
      </c>
      <c r="D36" s="85">
        <v>1</v>
      </c>
      <c r="E36" s="20">
        <f t="shared" si="3"/>
        <v>29.16</v>
      </c>
      <c r="F36" s="21"/>
      <c r="G36" s="44"/>
      <c r="H36" s="9"/>
      <c r="I36" s="3"/>
      <c r="J36" s="3"/>
      <c r="K36" s="3"/>
      <c r="L36" s="9"/>
    </row>
    <row r="37" spans="1:12" x14ac:dyDescent="0.25">
      <c r="A37" s="18" t="s">
        <v>49</v>
      </c>
      <c r="B37" s="18" t="s">
        <v>48</v>
      </c>
      <c r="C37" s="84">
        <v>21.39</v>
      </c>
      <c r="D37" s="85">
        <v>2</v>
      </c>
      <c r="E37" s="20">
        <f t="shared" si="3"/>
        <v>42.78</v>
      </c>
      <c r="F37" s="21"/>
      <c r="G37" s="3"/>
      <c r="H37" s="3"/>
      <c r="I37" s="3"/>
      <c r="J37" s="3"/>
      <c r="K37" s="3"/>
      <c r="L37" s="9"/>
    </row>
    <row r="38" spans="1:12" x14ac:dyDescent="0.25">
      <c r="A38" s="18" t="s">
        <v>50</v>
      </c>
      <c r="B38" s="18" t="s">
        <v>48</v>
      </c>
      <c r="C38" s="84">
        <v>29.55</v>
      </c>
      <c r="D38" s="85">
        <v>1</v>
      </c>
      <c r="E38" s="20">
        <f t="shared" si="3"/>
        <v>29.55</v>
      </c>
      <c r="F38" s="21"/>
      <c r="G38" s="3"/>
      <c r="H38" s="3"/>
      <c r="I38" s="3"/>
      <c r="J38" s="3"/>
      <c r="K38" s="3"/>
      <c r="L38" s="9"/>
    </row>
    <row r="39" spans="1:12" ht="15.75" x14ac:dyDescent="0.25">
      <c r="A39" s="18" t="s">
        <v>51</v>
      </c>
      <c r="B39" s="18" t="s">
        <v>52</v>
      </c>
      <c r="C39" s="84">
        <v>105.13</v>
      </c>
      <c r="D39" s="85">
        <v>0.5</v>
      </c>
      <c r="E39" s="20">
        <f t="shared" si="3"/>
        <v>52.564999999999998</v>
      </c>
      <c r="F39" s="21"/>
      <c r="G39" s="3"/>
      <c r="H39" s="3"/>
      <c r="I39" s="3"/>
      <c r="J39" s="3"/>
      <c r="K39" s="3"/>
      <c r="L39" s="9"/>
    </row>
    <row r="40" spans="1:12" ht="15.75" x14ac:dyDescent="0.25">
      <c r="A40" s="18" t="s">
        <v>53</v>
      </c>
      <c r="B40" s="18" t="s">
        <v>54</v>
      </c>
      <c r="C40" s="84">
        <v>5.63</v>
      </c>
      <c r="D40" s="85">
        <v>4</v>
      </c>
      <c r="E40" s="20">
        <f t="shared" si="3"/>
        <v>22.52</v>
      </c>
      <c r="F40" s="21"/>
      <c r="G40" s="3"/>
      <c r="H40" s="3"/>
      <c r="I40" s="3"/>
      <c r="J40" s="3"/>
      <c r="K40" s="3"/>
      <c r="L40" s="9"/>
    </row>
    <row r="41" spans="1:12" x14ac:dyDescent="0.25">
      <c r="A41" s="18" t="s">
        <v>55</v>
      </c>
      <c r="B41" s="18" t="s">
        <v>48</v>
      </c>
      <c r="C41" s="84">
        <v>20</v>
      </c>
      <c r="D41" s="85">
        <v>1</v>
      </c>
      <c r="E41" s="20">
        <f t="shared" si="3"/>
        <v>20</v>
      </c>
      <c r="F41" s="21"/>
      <c r="G41" s="3"/>
      <c r="H41" s="3"/>
      <c r="I41" s="3"/>
      <c r="J41" s="3"/>
      <c r="K41" s="3"/>
      <c r="L41" s="9"/>
    </row>
    <row r="42" spans="1:12" x14ac:dyDescent="0.25">
      <c r="A42" s="85"/>
      <c r="B42" s="85"/>
      <c r="C42" s="84"/>
      <c r="D42" s="85"/>
      <c r="E42" s="20">
        <f t="shared" si="3"/>
        <v>0</v>
      </c>
      <c r="F42" s="21"/>
      <c r="G42" s="3"/>
      <c r="H42" s="3"/>
      <c r="I42" s="3"/>
      <c r="J42" s="3"/>
      <c r="K42" s="3"/>
      <c r="L42" s="9"/>
    </row>
    <row r="43" spans="1:12" x14ac:dyDescent="0.25">
      <c r="A43" s="85"/>
      <c r="B43" s="85"/>
      <c r="C43" s="84"/>
      <c r="D43" s="85"/>
      <c r="E43" s="20">
        <f t="shared" si="3"/>
        <v>0</v>
      </c>
      <c r="F43" s="21"/>
      <c r="G43" s="3"/>
      <c r="H43" s="3"/>
      <c r="I43" s="3"/>
      <c r="J43" s="3"/>
      <c r="K43" s="3"/>
      <c r="L43" s="9"/>
    </row>
    <row r="44" spans="1:12" x14ac:dyDescent="0.25">
      <c r="A44" s="85"/>
      <c r="B44" s="85"/>
      <c r="C44" s="84"/>
      <c r="D44" s="85"/>
      <c r="E44" s="20">
        <f t="shared" si="3"/>
        <v>0</v>
      </c>
      <c r="F44" s="21"/>
      <c r="G44" s="3"/>
      <c r="H44" s="3"/>
      <c r="I44" s="3"/>
      <c r="J44" s="3"/>
      <c r="K44" s="3"/>
      <c r="L44" s="9"/>
    </row>
    <row r="45" spans="1:12" x14ac:dyDescent="0.25">
      <c r="A45" s="85"/>
      <c r="B45" s="85"/>
      <c r="C45" s="84"/>
      <c r="D45" s="85"/>
      <c r="E45" s="20">
        <f t="shared" si="3"/>
        <v>0</v>
      </c>
      <c r="F45" s="21"/>
      <c r="G45" s="3"/>
      <c r="H45" s="3"/>
      <c r="I45" s="3"/>
      <c r="J45" s="3"/>
      <c r="K45" s="3"/>
      <c r="L45" s="9"/>
    </row>
    <row r="46" spans="1:12" x14ac:dyDescent="0.25">
      <c r="A46" s="85"/>
      <c r="B46" s="85"/>
      <c r="C46" s="84"/>
      <c r="D46" s="85"/>
      <c r="E46" s="20">
        <f t="shared" si="3"/>
        <v>0</v>
      </c>
      <c r="F46" s="21"/>
      <c r="G46" s="3"/>
      <c r="H46" s="3"/>
      <c r="I46" s="3"/>
      <c r="J46" s="3"/>
      <c r="K46" s="3"/>
      <c r="L46" s="9"/>
    </row>
    <row r="47" spans="1:12" x14ac:dyDescent="0.25">
      <c r="A47" s="18" t="s">
        <v>67</v>
      </c>
      <c r="B47" s="18" t="s">
        <v>48</v>
      </c>
      <c r="C47" s="84">
        <v>150</v>
      </c>
      <c r="D47" s="85">
        <v>1</v>
      </c>
      <c r="E47" s="20">
        <f t="shared" si="3"/>
        <v>150</v>
      </c>
      <c r="F47" s="21"/>
      <c r="G47" s="3"/>
      <c r="H47" s="3"/>
      <c r="I47" s="3"/>
      <c r="J47" s="3"/>
      <c r="K47" s="3"/>
      <c r="L47" s="9"/>
    </row>
    <row r="48" spans="1:12" x14ac:dyDescent="0.25">
      <c r="A48" s="38" t="s">
        <v>56</v>
      </c>
      <c r="B48" s="39"/>
      <c r="C48" s="39"/>
      <c r="D48" s="39"/>
      <c r="E48" s="40">
        <f>SUM(E33:E47)</f>
        <v>465.34499999999997</v>
      </c>
      <c r="F48" s="21"/>
      <c r="G48" s="3"/>
      <c r="H48" s="3"/>
      <c r="I48" s="3"/>
      <c r="J48" s="3"/>
      <c r="K48" s="3"/>
      <c r="L48" s="9"/>
    </row>
    <row r="49" spans="1:12" x14ac:dyDescent="0.25">
      <c r="A49" s="43"/>
      <c r="B49" s="9"/>
      <c r="C49" s="9"/>
      <c r="D49" s="9"/>
      <c r="E49" s="44"/>
      <c r="F49" s="44"/>
      <c r="G49" s="45"/>
      <c r="H49" s="45"/>
      <c r="I49" s="45"/>
      <c r="J49" s="45"/>
      <c r="K49" s="45"/>
      <c r="L49" s="78"/>
    </row>
    <row r="50" spans="1:12" x14ac:dyDescent="0.25">
      <c r="A50" s="6" t="s">
        <v>57</v>
      </c>
      <c r="B50" s="15"/>
      <c r="C50" s="15"/>
      <c r="D50" s="15"/>
      <c r="E50" s="15"/>
      <c r="F50" s="44"/>
      <c r="G50" s="45"/>
      <c r="H50" s="45"/>
      <c r="I50" s="45"/>
      <c r="J50" s="45"/>
      <c r="K50" s="45"/>
      <c r="L50" s="78"/>
    </row>
    <row r="51" spans="1:12" x14ac:dyDescent="0.25">
      <c r="A51" s="12" t="s">
        <v>6</v>
      </c>
      <c r="B51" s="12" t="s">
        <v>7</v>
      </c>
      <c r="C51" s="12" t="s">
        <v>8</v>
      </c>
      <c r="D51" s="12" t="s">
        <v>9</v>
      </c>
      <c r="E51" s="13" t="s">
        <v>10</v>
      </c>
      <c r="F51" s="21"/>
      <c r="G51" s="45"/>
      <c r="H51" s="45"/>
      <c r="I51" s="45"/>
      <c r="J51" s="45"/>
      <c r="K51" s="45"/>
      <c r="L51" s="78"/>
    </row>
    <row r="52" spans="1:12" x14ac:dyDescent="0.25">
      <c r="A52" s="46" t="s">
        <v>58</v>
      </c>
      <c r="B52" s="46" t="s">
        <v>59</v>
      </c>
      <c r="C52" s="19">
        <f>C55+C56</f>
        <v>77</v>
      </c>
      <c r="D52" s="47">
        <f>H8</f>
        <v>6.5</v>
      </c>
      <c r="E52" s="20">
        <f>C52*D52</f>
        <v>500.5</v>
      </c>
      <c r="F52" s="21"/>
      <c r="G52" s="3"/>
      <c r="H52" s="3"/>
      <c r="I52" s="3"/>
      <c r="J52" s="3"/>
      <c r="K52" s="3"/>
      <c r="L52" s="78"/>
    </row>
    <row r="53" spans="1:12" x14ac:dyDescent="0.25">
      <c r="A53" s="46" t="s">
        <v>60</v>
      </c>
      <c r="B53" s="46" t="s">
        <v>59</v>
      </c>
      <c r="C53" s="19">
        <f>C55+C56</f>
        <v>77</v>
      </c>
      <c r="D53" s="47">
        <f>H9</f>
        <v>5</v>
      </c>
      <c r="E53" s="20">
        <f>C53*D53</f>
        <v>385</v>
      </c>
      <c r="F53" s="21"/>
      <c r="G53" s="3"/>
      <c r="H53" s="3"/>
      <c r="I53" s="3"/>
      <c r="J53" s="3"/>
      <c r="K53" s="3"/>
      <c r="L53" s="78"/>
    </row>
    <row r="54" spans="1:12" x14ac:dyDescent="0.25">
      <c r="A54" s="46" t="s">
        <v>61</v>
      </c>
      <c r="B54" s="46" t="s">
        <v>59</v>
      </c>
      <c r="C54" s="19">
        <f>C55+C56</f>
        <v>77</v>
      </c>
      <c r="D54" s="47">
        <f>H10</f>
        <v>3.5</v>
      </c>
      <c r="E54" s="20">
        <f>C54*D54</f>
        <v>269.5</v>
      </c>
      <c r="F54" s="21"/>
      <c r="G54" s="3"/>
      <c r="H54" s="3"/>
      <c r="I54" s="3"/>
      <c r="J54" s="3"/>
      <c r="K54" s="3"/>
      <c r="L54" s="78"/>
    </row>
    <row r="55" spans="1:12" x14ac:dyDescent="0.25">
      <c r="A55" s="46" t="s">
        <v>62</v>
      </c>
      <c r="B55" s="46" t="s">
        <v>59</v>
      </c>
      <c r="C55" s="84">
        <v>47</v>
      </c>
      <c r="D55" s="48"/>
      <c r="E55" s="21"/>
      <c r="F55" s="21"/>
      <c r="G55" s="3"/>
      <c r="H55" s="3"/>
      <c r="I55" s="3"/>
      <c r="J55" s="3"/>
      <c r="K55" s="3"/>
      <c r="L55" s="78"/>
    </row>
    <row r="56" spans="1:12" x14ac:dyDescent="0.25">
      <c r="A56" s="46" t="s">
        <v>63</v>
      </c>
      <c r="B56" s="46" t="s">
        <v>59</v>
      </c>
      <c r="C56" s="84">
        <v>30</v>
      </c>
      <c r="D56" s="48"/>
      <c r="E56" s="21"/>
      <c r="F56" s="21"/>
      <c r="G56" s="3"/>
      <c r="H56" s="3"/>
      <c r="I56" s="3"/>
      <c r="J56" s="3"/>
      <c r="K56" s="3"/>
      <c r="L56" s="78"/>
    </row>
    <row r="57" spans="1:12" x14ac:dyDescent="0.25">
      <c r="A57" s="3"/>
      <c r="B57" s="3"/>
      <c r="C57" s="3"/>
      <c r="D57" s="3"/>
      <c r="E57" s="21"/>
      <c r="F57" s="21"/>
      <c r="G57" s="3"/>
      <c r="H57" s="3"/>
      <c r="I57" s="3"/>
      <c r="J57" s="3"/>
      <c r="K57" s="3"/>
      <c r="L57" s="78"/>
    </row>
    <row r="58" spans="1:12" x14ac:dyDescent="0.25">
      <c r="A58" s="49" t="s">
        <v>71</v>
      </c>
      <c r="B58" s="50"/>
      <c r="C58" s="51"/>
      <c r="D58" s="51"/>
      <c r="E58" s="52">
        <f>E29+E48+E53</f>
        <v>1280.4202749999999</v>
      </c>
      <c r="F58" s="9"/>
      <c r="G58" s="3"/>
      <c r="H58" s="3"/>
      <c r="I58" s="3"/>
      <c r="J58" s="3"/>
      <c r="K58" s="3"/>
      <c r="L58" s="78"/>
    </row>
    <row r="59" spans="1:12" x14ac:dyDescent="0.25">
      <c r="A59" s="49" t="s">
        <v>72</v>
      </c>
      <c r="B59" s="50"/>
      <c r="C59" s="51"/>
      <c r="D59" s="51"/>
      <c r="E59" s="52">
        <f>(J7*H9)</f>
        <v>1625</v>
      </c>
      <c r="F59" s="9"/>
      <c r="G59" s="3"/>
      <c r="H59" s="3"/>
      <c r="I59" s="3"/>
      <c r="J59" s="3"/>
      <c r="K59" s="3"/>
      <c r="L59" s="78"/>
    </row>
    <row r="60" spans="1:12" x14ac:dyDescent="0.25">
      <c r="A60" s="49" t="s">
        <v>73</v>
      </c>
      <c r="B60" s="53"/>
      <c r="C60" s="54"/>
      <c r="D60" s="54"/>
      <c r="E60" s="55">
        <f>SUM(E59-E58)</f>
        <v>344.57972500000005</v>
      </c>
      <c r="F60" s="9"/>
      <c r="G60" s="3"/>
      <c r="H60" s="3"/>
      <c r="I60" s="3"/>
      <c r="J60" s="3"/>
      <c r="K60" s="3"/>
      <c r="L60" s="78"/>
    </row>
    <row r="61" spans="1:12" x14ac:dyDescent="0.25">
      <c r="A61" s="3"/>
      <c r="B61" s="3"/>
      <c r="C61" s="3"/>
      <c r="D61" s="3"/>
      <c r="E61" s="3"/>
      <c r="F61" s="9"/>
      <c r="G61" s="3"/>
      <c r="H61" s="3"/>
      <c r="I61" s="3"/>
      <c r="J61" s="3"/>
      <c r="K61" s="3"/>
      <c r="L61" s="78"/>
    </row>
    <row r="62" spans="1:12" ht="15.75" x14ac:dyDescent="0.25">
      <c r="A62" s="56"/>
      <c r="B62" s="3"/>
      <c r="C62" s="3"/>
      <c r="D62" s="3"/>
      <c r="E62" s="3"/>
      <c r="F62" s="9"/>
      <c r="G62" s="3"/>
      <c r="H62" s="3"/>
      <c r="I62" s="3"/>
      <c r="J62" s="3"/>
      <c r="K62" s="3"/>
      <c r="L62" s="9"/>
    </row>
    <row r="63" spans="1:12" ht="15.75" x14ac:dyDescent="0.25">
      <c r="A63" s="57" t="s">
        <v>64</v>
      </c>
      <c r="B63" s="3"/>
      <c r="C63" s="3"/>
      <c r="D63" s="3"/>
      <c r="E63" s="3"/>
      <c r="F63" s="9"/>
      <c r="G63" s="3"/>
      <c r="H63" s="3"/>
      <c r="I63" s="3"/>
      <c r="J63" s="3"/>
      <c r="K63" s="3"/>
      <c r="L63" s="9"/>
    </row>
    <row r="64" spans="1:12" x14ac:dyDescent="0.25">
      <c r="A64" s="3"/>
      <c r="B64" s="3"/>
      <c r="C64" s="3"/>
      <c r="D64" s="3"/>
      <c r="E64" s="3"/>
      <c r="F64" s="9"/>
      <c r="G64" s="3"/>
      <c r="H64" s="3"/>
      <c r="I64" s="3"/>
      <c r="J64" s="3"/>
      <c r="K64" s="3"/>
      <c r="L64" s="9"/>
    </row>
    <row r="65" spans="1:12" ht="15.75" x14ac:dyDescent="0.25">
      <c r="A65" s="56" t="s">
        <v>65</v>
      </c>
      <c r="B65" s="58"/>
      <c r="C65" s="58"/>
      <c r="D65" s="58"/>
      <c r="E65" s="59"/>
      <c r="F65" s="9"/>
      <c r="G65" s="3"/>
      <c r="H65" s="3"/>
      <c r="I65" s="60"/>
      <c r="J65" s="3"/>
      <c r="K65" s="3"/>
      <c r="L65" s="9"/>
    </row>
    <row r="66" spans="1:12" x14ac:dyDescent="0.25">
      <c r="A66" s="3" t="s">
        <v>66</v>
      </c>
      <c r="B66" s="3"/>
      <c r="C66" s="3"/>
      <c r="D66" s="3"/>
      <c r="E66" s="3"/>
      <c r="F66" s="9"/>
      <c r="G66" s="3"/>
      <c r="H66" s="3"/>
      <c r="I66" s="3"/>
      <c r="J66" s="3"/>
      <c r="K66" s="3"/>
      <c r="L66" s="9"/>
    </row>
    <row r="67" spans="1:12" x14ac:dyDescent="0.25">
      <c r="A67" s="3"/>
      <c r="B67" s="3"/>
      <c r="C67" s="3"/>
      <c r="D67" s="3"/>
      <c r="E67" s="3"/>
      <c r="F67" s="9"/>
      <c r="G67" s="3"/>
      <c r="H67" s="3"/>
      <c r="I67" s="3"/>
      <c r="J67" s="3"/>
      <c r="K67" s="3"/>
      <c r="L67" s="9"/>
    </row>
    <row r="68" spans="1:12" x14ac:dyDescent="0.25">
      <c r="A68" s="3"/>
      <c r="B68" s="3"/>
      <c r="C68" s="3"/>
      <c r="D68" s="3"/>
      <c r="E68" s="3"/>
      <c r="F68" s="9"/>
      <c r="G68" s="3"/>
      <c r="H68" s="3"/>
      <c r="I68" s="3"/>
      <c r="J68" s="3"/>
      <c r="K68" s="3"/>
      <c r="L68" s="9"/>
    </row>
    <row r="69" spans="1:12" x14ac:dyDescent="0.25">
      <c r="A69" s="3"/>
      <c r="B69" s="3"/>
      <c r="C69" s="3"/>
      <c r="D69" s="3"/>
      <c r="E69" s="3"/>
      <c r="F69" s="9"/>
      <c r="G69" s="3"/>
      <c r="H69" s="3"/>
      <c r="I69" s="3"/>
      <c r="J69" s="3"/>
      <c r="K69" s="3"/>
      <c r="L69" s="9"/>
    </row>
    <row r="70" spans="1:12" x14ac:dyDescent="0.25">
      <c r="A70" s="3"/>
      <c r="B70" s="3"/>
      <c r="C70" s="3"/>
      <c r="D70" s="3"/>
      <c r="E70" s="3"/>
      <c r="F70" s="9"/>
      <c r="G70" s="3"/>
      <c r="H70" s="3"/>
      <c r="I70" s="3"/>
      <c r="J70" s="3"/>
      <c r="K70" s="3"/>
      <c r="L70" s="9"/>
    </row>
    <row r="71" spans="1:12" x14ac:dyDescent="0.25">
      <c r="A71" s="3"/>
      <c r="B71" s="3"/>
      <c r="C71" s="3"/>
      <c r="D71" s="3"/>
      <c r="E71" s="3"/>
      <c r="F71" s="9"/>
      <c r="G71" s="3"/>
      <c r="H71" s="3"/>
      <c r="I71" s="3"/>
      <c r="J71" s="3"/>
      <c r="K71" s="3"/>
      <c r="L71" s="9"/>
    </row>
    <row r="72" spans="1:12" x14ac:dyDescent="0.25">
      <c r="A72" s="3"/>
      <c r="B72" s="3"/>
      <c r="C72" s="3"/>
      <c r="D72" s="3"/>
      <c r="E72" s="3"/>
      <c r="F72" s="9"/>
      <c r="G72" s="3"/>
      <c r="H72" s="3"/>
      <c r="I72" s="3"/>
      <c r="J72" s="3"/>
      <c r="K72" s="3"/>
      <c r="L72" s="9"/>
    </row>
    <row r="73" spans="1:12" x14ac:dyDescent="0.25">
      <c r="A73" s="3"/>
      <c r="B73" s="3"/>
      <c r="C73" s="3"/>
      <c r="D73" s="3"/>
      <c r="E73" s="3"/>
      <c r="F73" s="9"/>
      <c r="G73" s="3"/>
      <c r="H73" s="3"/>
      <c r="I73" s="3"/>
      <c r="J73" s="3"/>
      <c r="K73" s="3"/>
      <c r="L73" s="9"/>
    </row>
    <row r="74" spans="1:12" x14ac:dyDescent="0.25">
      <c r="A74" s="3"/>
      <c r="B74" s="3"/>
      <c r="C74" s="3"/>
      <c r="D74" s="3"/>
      <c r="E74" s="3"/>
      <c r="F74" s="9"/>
      <c r="G74" s="3"/>
      <c r="H74" s="3"/>
      <c r="I74" s="3"/>
      <c r="J74" s="3"/>
      <c r="K74" s="3"/>
      <c r="L74" s="9"/>
    </row>
    <row r="75" spans="1:12" x14ac:dyDescent="0.25">
      <c r="A75" s="3"/>
      <c r="B75" s="3"/>
      <c r="C75" s="3"/>
      <c r="D75" s="3"/>
      <c r="E75" s="3"/>
      <c r="F75" s="9"/>
      <c r="G75" s="3"/>
      <c r="H75" s="3"/>
      <c r="I75" s="3"/>
      <c r="J75" s="3"/>
      <c r="K75" s="3"/>
      <c r="L75" s="9"/>
    </row>
    <row r="76" spans="1:12" x14ac:dyDescent="0.25">
      <c r="A76" s="3"/>
      <c r="B76" s="3"/>
      <c r="C76" s="3"/>
      <c r="D76" s="3"/>
      <c r="E76" s="3"/>
      <c r="F76" s="9"/>
      <c r="G76" s="3"/>
      <c r="H76" s="3"/>
      <c r="I76" s="3"/>
      <c r="J76" s="3"/>
      <c r="K76" s="3"/>
      <c r="L76" s="9"/>
    </row>
    <row r="77" spans="1:12" x14ac:dyDescent="0.25">
      <c r="A77" s="3"/>
      <c r="B77" s="3"/>
      <c r="C77" s="3"/>
      <c r="D77" s="3"/>
      <c r="E77" s="3"/>
      <c r="F77" s="9"/>
      <c r="G77" s="3"/>
      <c r="H77" s="3"/>
      <c r="I77" s="3"/>
      <c r="J77" s="3"/>
      <c r="K77" s="3"/>
      <c r="L77" s="9"/>
    </row>
    <row r="78" spans="1:12" x14ac:dyDescent="0.25">
      <c r="A78" s="3"/>
      <c r="B78" s="3"/>
      <c r="C78" s="3"/>
      <c r="D78" s="3"/>
      <c r="E78" s="3"/>
      <c r="F78" s="9"/>
      <c r="G78" s="3"/>
      <c r="H78" s="3"/>
      <c r="I78" s="3"/>
      <c r="J78" s="3"/>
      <c r="K78" s="3"/>
      <c r="L78" s="9"/>
    </row>
    <row r="79" spans="1:12" x14ac:dyDescent="0.25">
      <c r="A79" s="3"/>
      <c r="B79" s="3"/>
      <c r="C79" s="3"/>
      <c r="D79" s="3"/>
      <c r="E79" s="3"/>
      <c r="F79" s="9"/>
      <c r="G79" s="3"/>
      <c r="H79" s="3"/>
      <c r="I79" s="3"/>
      <c r="J79" s="3"/>
      <c r="K79" s="3"/>
      <c r="L79" s="9"/>
    </row>
    <row r="80" spans="1:12" x14ac:dyDescent="0.25">
      <c r="A80" s="3"/>
      <c r="B80" s="3"/>
      <c r="C80" s="3"/>
      <c r="D80" s="3"/>
      <c r="E80" s="3"/>
      <c r="F80" s="9"/>
      <c r="G80" s="3"/>
      <c r="H80" s="3"/>
      <c r="I80" s="3"/>
      <c r="J80" s="3"/>
      <c r="K80" s="3"/>
      <c r="L80" s="9"/>
    </row>
    <row r="81" spans="1:12" x14ac:dyDescent="0.25">
      <c r="A81" s="3"/>
      <c r="B81" s="3"/>
      <c r="C81" s="3"/>
      <c r="D81" s="3"/>
      <c r="E81" s="3"/>
      <c r="F81" s="9"/>
      <c r="G81" s="3"/>
      <c r="H81" s="3"/>
      <c r="I81" s="3"/>
      <c r="J81" s="3"/>
      <c r="K81" s="3"/>
      <c r="L81" s="9"/>
    </row>
    <row r="82" spans="1:12" x14ac:dyDescent="0.25">
      <c r="A82" s="3"/>
      <c r="B82" s="3"/>
      <c r="C82" s="3"/>
      <c r="D82" s="3"/>
      <c r="E82" s="3"/>
      <c r="F82" s="9"/>
      <c r="G82" s="3"/>
      <c r="H82" s="3"/>
      <c r="I82" s="3"/>
      <c r="J82" s="3"/>
      <c r="K82" s="3"/>
      <c r="L82" s="9"/>
    </row>
    <row r="83" spans="1:12" x14ac:dyDescent="0.25">
      <c r="A83" s="3"/>
      <c r="B83" s="3"/>
      <c r="C83" s="3"/>
      <c r="D83" s="3"/>
      <c r="E83" s="3"/>
      <c r="F83" s="9"/>
      <c r="G83" s="3"/>
      <c r="H83" s="3"/>
      <c r="I83" s="3"/>
      <c r="J83" s="3"/>
      <c r="K83" s="3"/>
      <c r="L83" s="9"/>
    </row>
    <row r="84" spans="1:12" x14ac:dyDescent="0.25">
      <c r="A84" s="3"/>
      <c r="B84" s="3"/>
      <c r="C84" s="3"/>
      <c r="D84" s="3"/>
      <c r="E84" s="3"/>
      <c r="F84" s="9"/>
      <c r="G84" s="3"/>
      <c r="H84" s="3"/>
      <c r="I84" s="3"/>
      <c r="J84" s="3"/>
      <c r="K84" s="3"/>
      <c r="L84" s="9"/>
    </row>
    <row r="85" spans="1:12" x14ac:dyDescent="0.25">
      <c r="A85" s="3"/>
      <c r="B85" s="3"/>
      <c r="C85" s="3"/>
      <c r="D85" s="3"/>
      <c r="E85" s="3"/>
      <c r="F85" s="9"/>
      <c r="G85" s="3"/>
      <c r="H85" s="3"/>
      <c r="I85" s="3"/>
      <c r="J85" s="3"/>
      <c r="K85" s="3"/>
      <c r="L85" s="9"/>
    </row>
    <row r="86" spans="1:12" x14ac:dyDescent="0.25">
      <c r="A86" s="3"/>
      <c r="B86" s="3"/>
      <c r="C86" s="3"/>
      <c r="D86" s="3"/>
      <c r="E86" s="3"/>
      <c r="F86" s="9"/>
      <c r="G86" s="3"/>
      <c r="H86" s="3"/>
      <c r="I86" s="3"/>
      <c r="J86" s="3"/>
      <c r="K86" s="3"/>
      <c r="L86" s="9"/>
    </row>
    <row r="87" spans="1:12" x14ac:dyDescent="0.25">
      <c r="A87" s="3"/>
      <c r="B87" s="3"/>
      <c r="C87" s="3"/>
      <c r="D87" s="3"/>
      <c r="E87" s="3"/>
      <c r="F87" s="9"/>
      <c r="G87" s="3"/>
      <c r="H87" s="3"/>
      <c r="I87" s="3"/>
      <c r="J87" s="3"/>
      <c r="K87" s="3"/>
      <c r="L87" s="9"/>
    </row>
    <row r="88" spans="1:12" x14ac:dyDescent="0.25">
      <c r="A88" s="3"/>
      <c r="B88" s="3"/>
      <c r="C88" s="3"/>
      <c r="D88" s="3"/>
      <c r="E88" s="3"/>
      <c r="F88" s="9"/>
      <c r="G88" s="3"/>
      <c r="H88" s="3"/>
      <c r="I88" s="3"/>
      <c r="J88" s="3"/>
      <c r="K88" s="3"/>
      <c r="L88" s="9"/>
    </row>
    <row r="89" spans="1:12" x14ac:dyDescent="0.25">
      <c r="A89" s="3"/>
      <c r="B89" s="3"/>
      <c r="C89" s="3"/>
      <c r="D89" s="3"/>
      <c r="E89" s="3"/>
      <c r="F89" s="9"/>
      <c r="G89" s="3"/>
      <c r="H89" s="3"/>
      <c r="I89" s="3"/>
      <c r="J89" s="3"/>
      <c r="K89" s="3"/>
      <c r="L89" s="9"/>
    </row>
    <row r="90" spans="1:12" x14ac:dyDescent="0.25">
      <c r="A90" s="3"/>
      <c r="B90" s="3"/>
      <c r="C90" s="3"/>
      <c r="D90" s="3"/>
      <c r="E90" s="3"/>
      <c r="F90" s="9"/>
      <c r="G90" s="3"/>
      <c r="H90" s="3"/>
      <c r="I90" s="3"/>
      <c r="J90" s="3"/>
      <c r="K90" s="3"/>
      <c r="L90" s="9"/>
    </row>
    <row r="91" spans="1:12" x14ac:dyDescent="0.25">
      <c r="A91" s="3"/>
      <c r="B91" s="3"/>
      <c r="C91" s="3"/>
      <c r="D91" s="3"/>
      <c r="E91" s="3"/>
      <c r="F91" s="9"/>
      <c r="G91" s="3"/>
      <c r="H91" s="3"/>
      <c r="I91" s="3"/>
      <c r="J91" s="3"/>
      <c r="K91" s="3"/>
      <c r="L91" s="9"/>
    </row>
    <row r="92" spans="1:12" x14ac:dyDescent="0.25">
      <c r="A92" s="3"/>
      <c r="B92" s="3"/>
      <c r="C92" s="3"/>
      <c r="D92" s="3"/>
      <c r="E92" s="3"/>
      <c r="F92" s="9"/>
      <c r="G92" s="3"/>
      <c r="H92" s="3"/>
      <c r="I92" s="3"/>
      <c r="J92" s="3"/>
      <c r="K92" s="3"/>
      <c r="L92" s="9"/>
    </row>
    <row r="93" spans="1:12" x14ac:dyDescent="0.25">
      <c r="A93" s="3"/>
      <c r="B93" s="3"/>
      <c r="C93" s="3"/>
      <c r="D93" s="3"/>
      <c r="E93" s="3"/>
      <c r="F93" s="9"/>
      <c r="G93" s="3"/>
      <c r="H93" s="3"/>
      <c r="I93" s="3"/>
      <c r="J93" s="3"/>
      <c r="K93" s="3"/>
      <c r="L93" s="9"/>
    </row>
    <row r="94" spans="1:12" x14ac:dyDescent="0.25">
      <c r="A94" s="3"/>
      <c r="B94" s="3"/>
      <c r="C94" s="3"/>
      <c r="D94" s="3"/>
      <c r="E94" s="3"/>
      <c r="F94" s="9"/>
      <c r="G94" s="3"/>
      <c r="H94" s="3"/>
      <c r="I94" s="3"/>
      <c r="J94" s="3"/>
      <c r="K94" s="3"/>
      <c r="L94" s="9"/>
    </row>
    <row r="95" spans="1:12" x14ac:dyDescent="0.25">
      <c r="A95" s="3"/>
      <c r="B95" s="3"/>
      <c r="C95" s="3"/>
      <c r="D95" s="3"/>
      <c r="E95" s="3"/>
      <c r="F95" s="9"/>
      <c r="G95" s="3"/>
      <c r="H95" s="3"/>
      <c r="I95" s="3"/>
      <c r="J95" s="3"/>
      <c r="K95" s="3"/>
      <c r="L95" s="9"/>
    </row>
    <row r="96" spans="1:12" x14ac:dyDescent="0.25">
      <c r="A96" s="3"/>
      <c r="B96" s="3"/>
      <c r="C96" s="3"/>
      <c r="D96" s="3"/>
      <c r="E96" s="3"/>
      <c r="F96" s="9"/>
      <c r="G96" s="3"/>
      <c r="H96" s="3"/>
      <c r="I96" s="3"/>
      <c r="J96" s="3"/>
      <c r="K96" s="3"/>
      <c r="L96" s="9"/>
    </row>
    <row r="97" spans="1:12" x14ac:dyDescent="0.25">
      <c r="A97" s="3"/>
      <c r="B97" s="3"/>
      <c r="C97" s="3"/>
      <c r="D97" s="3"/>
      <c r="E97" s="3"/>
      <c r="F97" s="9"/>
      <c r="G97" s="3"/>
      <c r="H97" s="3"/>
      <c r="I97" s="3"/>
      <c r="J97" s="3"/>
      <c r="K97" s="3"/>
      <c r="L97" s="9"/>
    </row>
    <row r="98" spans="1:12" x14ac:dyDescent="0.25">
      <c r="A98" s="3"/>
      <c r="B98" s="3"/>
      <c r="C98" s="3"/>
      <c r="D98" s="3"/>
      <c r="E98" s="3"/>
      <c r="F98" s="9"/>
      <c r="G98" s="3"/>
      <c r="H98" s="3"/>
      <c r="I98" s="3"/>
      <c r="J98" s="3"/>
      <c r="K98" s="3"/>
      <c r="L98" s="9"/>
    </row>
    <row r="99" spans="1:12" x14ac:dyDescent="0.25">
      <c r="A99" s="3"/>
      <c r="B99" s="3"/>
      <c r="C99" s="3"/>
      <c r="D99" s="3"/>
      <c r="E99" s="3"/>
      <c r="F99" s="9"/>
      <c r="G99" s="3"/>
      <c r="H99" s="3"/>
      <c r="I99" s="3"/>
      <c r="J99" s="3"/>
      <c r="K99" s="3"/>
      <c r="L99" s="9"/>
    </row>
    <row r="100" spans="1:12" x14ac:dyDescent="0.25">
      <c r="A100" s="3"/>
      <c r="B100" s="3"/>
      <c r="C100" s="3"/>
      <c r="D100" s="3"/>
      <c r="E100" s="3"/>
      <c r="F100" s="9"/>
      <c r="G100" s="3"/>
      <c r="H100" s="3"/>
      <c r="I100" s="3"/>
      <c r="J100" s="3"/>
      <c r="K100" s="3"/>
      <c r="L100" s="9"/>
    </row>
    <row r="101" spans="1:12" x14ac:dyDescent="0.25">
      <c r="A101" s="3"/>
      <c r="B101" s="3"/>
      <c r="C101" s="3"/>
      <c r="D101" s="3"/>
      <c r="E101" s="3"/>
      <c r="F101" s="9"/>
      <c r="G101" s="3"/>
      <c r="H101" s="3"/>
      <c r="I101" s="3"/>
      <c r="J101" s="3"/>
      <c r="K101" s="3"/>
      <c r="L101" s="9"/>
    </row>
    <row r="102" spans="1:12" x14ac:dyDescent="0.25">
      <c r="A102" s="3"/>
      <c r="B102" s="3"/>
      <c r="C102" s="3"/>
      <c r="D102" s="3"/>
      <c r="E102" s="3"/>
      <c r="F102" s="9"/>
      <c r="G102" s="3"/>
      <c r="H102" s="3"/>
      <c r="I102" s="3"/>
      <c r="J102" s="3"/>
      <c r="K102" s="3"/>
      <c r="L102" s="9"/>
    </row>
    <row r="103" spans="1:12" x14ac:dyDescent="0.25">
      <c r="A103" s="3"/>
      <c r="B103" s="3"/>
      <c r="C103" s="3"/>
      <c r="D103" s="3"/>
      <c r="E103" s="3"/>
      <c r="F103" s="9"/>
      <c r="G103" s="3"/>
      <c r="H103" s="3"/>
      <c r="I103" s="3"/>
      <c r="J103" s="3"/>
      <c r="K103" s="3"/>
      <c r="L103" s="9"/>
    </row>
    <row r="104" spans="1:12" x14ac:dyDescent="0.25">
      <c r="A104" s="3"/>
      <c r="B104" s="3"/>
      <c r="C104" s="3"/>
      <c r="D104" s="3"/>
      <c r="E104" s="3"/>
      <c r="F104" s="9"/>
      <c r="G104" s="3"/>
      <c r="H104" s="3"/>
      <c r="I104" s="3"/>
      <c r="J104" s="3"/>
      <c r="K104" s="3"/>
      <c r="L104" s="9"/>
    </row>
    <row r="105" spans="1:12" x14ac:dyDescent="0.25">
      <c r="A105" s="3"/>
      <c r="B105" s="3"/>
      <c r="C105" s="3"/>
      <c r="D105" s="3"/>
      <c r="E105" s="3"/>
      <c r="F105" s="9"/>
      <c r="G105" s="3"/>
      <c r="H105" s="3"/>
      <c r="I105" s="3"/>
      <c r="J105" s="3"/>
      <c r="K105" s="3"/>
      <c r="L105" s="9"/>
    </row>
    <row r="106" spans="1:12" x14ac:dyDescent="0.25">
      <c r="A106" s="3"/>
      <c r="B106" s="3"/>
      <c r="C106" s="3"/>
      <c r="D106" s="3"/>
      <c r="E106" s="3"/>
      <c r="F106" s="9"/>
      <c r="G106" s="3"/>
      <c r="H106" s="3"/>
      <c r="I106" s="3"/>
      <c r="J106" s="3"/>
      <c r="K106" s="3"/>
      <c r="L106" s="9"/>
    </row>
    <row r="107" spans="1:12" x14ac:dyDescent="0.25">
      <c r="A107" s="3"/>
      <c r="B107" s="3"/>
      <c r="C107" s="3"/>
      <c r="D107" s="3"/>
      <c r="E107" s="3"/>
      <c r="F107" s="9"/>
      <c r="G107" s="3"/>
      <c r="H107" s="3"/>
      <c r="I107" s="3"/>
      <c r="J107" s="3"/>
      <c r="K107" s="3"/>
      <c r="L107" s="9"/>
    </row>
    <row r="108" spans="1:12" x14ac:dyDescent="0.25">
      <c r="A108" s="3"/>
      <c r="B108" s="3"/>
      <c r="C108" s="3"/>
      <c r="D108" s="3"/>
      <c r="E108" s="3"/>
      <c r="F108" s="9"/>
      <c r="G108" s="3"/>
      <c r="H108" s="3"/>
      <c r="I108" s="3"/>
      <c r="J108" s="3"/>
      <c r="K108" s="3"/>
      <c r="L108" s="9"/>
    </row>
    <row r="109" spans="1:12" x14ac:dyDescent="0.25">
      <c r="A109" s="3"/>
      <c r="B109" s="3"/>
      <c r="C109" s="3"/>
      <c r="D109" s="3"/>
      <c r="E109" s="3"/>
      <c r="F109" s="9"/>
      <c r="G109" s="3"/>
      <c r="H109" s="3"/>
      <c r="I109" s="3"/>
      <c r="J109" s="3"/>
      <c r="K109" s="3"/>
      <c r="L109" s="9"/>
    </row>
    <row r="110" spans="1:12" x14ac:dyDescent="0.25">
      <c r="A110" s="3"/>
      <c r="B110" s="3"/>
      <c r="C110" s="3"/>
      <c r="D110" s="3"/>
      <c r="E110" s="3"/>
      <c r="F110" s="9"/>
      <c r="G110" s="3"/>
      <c r="H110" s="3"/>
      <c r="I110" s="3"/>
      <c r="J110" s="3"/>
      <c r="K110" s="3"/>
      <c r="L110" s="9"/>
    </row>
    <row r="111" spans="1:12" x14ac:dyDescent="0.25">
      <c r="A111" s="3"/>
      <c r="B111" s="3"/>
      <c r="C111" s="3"/>
      <c r="D111" s="3"/>
      <c r="E111" s="3"/>
      <c r="F111" s="9"/>
      <c r="G111" s="3"/>
      <c r="H111" s="3"/>
      <c r="I111" s="3"/>
      <c r="J111" s="3"/>
      <c r="K111" s="3"/>
      <c r="L111" s="9"/>
    </row>
    <row r="112" spans="1:12" x14ac:dyDescent="0.25">
      <c r="A112" s="3"/>
      <c r="B112" s="3"/>
      <c r="C112" s="3"/>
      <c r="D112" s="3"/>
      <c r="E112" s="3"/>
      <c r="F112" s="9"/>
      <c r="G112" s="3"/>
      <c r="H112" s="3"/>
      <c r="I112" s="3"/>
      <c r="J112" s="3"/>
      <c r="K112" s="3"/>
      <c r="L112" s="9"/>
    </row>
    <row r="113" spans="1:12" x14ac:dyDescent="0.25">
      <c r="A113" s="3"/>
      <c r="B113" s="3"/>
      <c r="C113" s="3"/>
      <c r="D113" s="3"/>
      <c r="E113" s="3"/>
      <c r="F113" s="9"/>
      <c r="G113" s="3"/>
      <c r="H113" s="3"/>
      <c r="I113" s="3"/>
      <c r="J113" s="3"/>
      <c r="K113" s="3"/>
      <c r="L113" s="9"/>
    </row>
    <row r="114" spans="1:12" x14ac:dyDescent="0.25">
      <c r="A114" s="3"/>
      <c r="B114" s="3"/>
      <c r="C114" s="3"/>
      <c r="D114" s="3"/>
      <c r="E114" s="3"/>
      <c r="F114" s="9"/>
      <c r="G114" s="3"/>
      <c r="H114" s="3"/>
      <c r="I114" s="3"/>
      <c r="J114" s="3"/>
      <c r="K114" s="3"/>
      <c r="L114" s="9"/>
    </row>
    <row r="115" spans="1:12" x14ac:dyDescent="0.25">
      <c r="A115" s="3"/>
      <c r="B115" s="3"/>
      <c r="C115" s="3"/>
      <c r="D115" s="3"/>
      <c r="E115" s="3"/>
      <c r="F115" s="9"/>
      <c r="G115" s="3"/>
      <c r="H115" s="3"/>
      <c r="I115" s="3"/>
      <c r="J115" s="3"/>
      <c r="K115" s="3"/>
      <c r="L115" s="9"/>
    </row>
    <row r="116" spans="1:12" x14ac:dyDescent="0.25">
      <c r="A116" s="3"/>
      <c r="B116" s="3"/>
      <c r="C116" s="3"/>
      <c r="D116" s="3"/>
      <c r="E116" s="3"/>
      <c r="F116" s="9"/>
      <c r="G116" s="3"/>
      <c r="H116" s="3"/>
      <c r="I116" s="3"/>
      <c r="J116" s="3"/>
      <c r="K116" s="3"/>
      <c r="L116" s="9"/>
    </row>
    <row r="117" spans="1:12" x14ac:dyDescent="0.25">
      <c r="A117" s="3"/>
      <c r="B117" s="3"/>
      <c r="C117" s="3"/>
      <c r="D117" s="3"/>
      <c r="E117" s="3"/>
      <c r="F117" s="9"/>
      <c r="G117" s="3"/>
      <c r="H117" s="3"/>
      <c r="I117" s="3"/>
      <c r="J117" s="3"/>
      <c r="K117" s="3"/>
      <c r="L117" s="9"/>
    </row>
    <row r="118" spans="1:12" x14ac:dyDescent="0.25">
      <c r="A118" s="3"/>
      <c r="B118" s="3"/>
      <c r="C118" s="3"/>
      <c r="D118" s="3"/>
      <c r="E118" s="3"/>
      <c r="F118" s="9"/>
      <c r="G118" s="3"/>
      <c r="H118" s="3"/>
      <c r="I118" s="3"/>
      <c r="J118" s="3"/>
      <c r="K118" s="3"/>
      <c r="L118" s="9"/>
    </row>
    <row r="119" spans="1:12" x14ac:dyDescent="0.25">
      <c r="A119" s="3"/>
      <c r="B119" s="3"/>
      <c r="C119" s="3"/>
      <c r="D119" s="3"/>
      <c r="E119" s="3"/>
      <c r="F119" s="9"/>
      <c r="G119" s="3"/>
      <c r="H119" s="3"/>
      <c r="I119" s="3"/>
      <c r="J119" s="3"/>
      <c r="K119" s="3"/>
      <c r="L119" s="9"/>
    </row>
    <row r="120" spans="1:12" x14ac:dyDescent="0.25">
      <c r="A120" s="3"/>
      <c r="B120" s="3"/>
      <c r="C120" s="3"/>
      <c r="D120" s="3"/>
      <c r="E120" s="3"/>
      <c r="F120" s="9"/>
      <c r="G120" s="3"/>
      <c r="H120" s="3"/>
      <c r="I120" s="3"/>
      <c r="J120" s="3"/>
      <c r="K120" s="3"/>
      <c r="L120" s="9"/>
    </row>
    <row r="121" spans="1:12" x14ac:dyDescent="0.25">
      <c r="A121" s="3"/>
      <c r="B121" s="3"/>
      <c r="C121" s="3"/>
      <c r="D121" s="3"/>
      <c r="E121" s="3"/>
      <c r="F121" s="9"/>
      <c r="G121" s="3"/>
      <c r="H121" s="3"/>
      <c r="I121" s="3"/>
      <c r="J121" s="3"/>
      <c r="K121" s="3"/>
      <c r="L121" s="9"/>
    </row>
    <row r="122" spans="1:12" x14ac:dyDescent="0.25">
      <c r="A122" s="3"/>
      <c r="B122" s="3"/>
      <c r="C122" s="3"/>
      <c r="D122" s="3"/>
      <c r="E122" s="3"/>
      <c r="F122" s="9"/>
      <c r="G122" s="3"/>
      <c r="H122" s="3"/>
      <c r="I122" s="3"/>
      <c r="J122" s="3"/>
      <c r="K122" s="3"/>
      <c r="L122" s="9"/>
    </row>
    <row r="123" spans="1:12" x14ac:dyDescent="0.25">
      <c r="A123" s="3"/>
      <c r="B123" s="3"/>
      <c r="C123" s="3"/>
      <c r="D123" s="3"/>
      <c r="E123" s="3"/>
      <c r="F123" s="9"/>
      <c r="G123" s="3"/>
      <c r="H123" s="3"/>
      <c r="I123" s="3"/>
      <c r="J123" s="3"/>
      <c r="K123" s="3"/>
      <c r="L123" s="9"/>
    </row>
    <row r="124" spans="1:12" x14ac:dyDescent="0.25">
      <c r="A124" s="3"/>
      <c r="B124" s="3"/>
      <c r="C124" s="3"/>
      <c r="D124" s="3"/>
      <c r="E124" s="3"/>
      <c r="F124" s="9"/>
      <c r="G124" s="3"/>
      <c r="H124" s="3"/>
      <c r="I124" s="3"/>
      <c r="J124" s="3"/>
      <c r="K124" s="3"/>
      <c r="L124" s="9"/>
    </row>
    <row r="125" spans="1:12" x14ac:dyDescent="0.25">
      <c r="A125" s="3"/>
      <c r="B125" s="3"/>
      <c r="C125" s="3"/>
      <c r="D125" s="3"/>
      <c r="E125" s="3"/>
      <c r="F125" s="9"/>
      <c r="G125" s="3"/>
      <c r="H125" s="3"/>
      <c r="I125" s="3"/>
      <c r="J125" s="3"/>
      <c r="K125" s="3"/>
      <c r="L125" s="9"/>
    </row>
    <row r="126" spans="1:12" x14ac:dyDescent="0.25">
      <c r="A126" s="3"/>
      <c r="B126" s="3"/>
      <c r="C126" s="3"/>
      <c r="D126" s="3"/>
      <c r="E126" s="3"/>
      <c r="F126" s="9"/>
      <c r="G126" s="3"/>
      <c r="H126" s="3"/>
      <c r="I126" s="3"/>
      <c r="J126" s="3"/>
      <c r="K126" s="3"/>
      <c r="L126" s="9"/>
    </row>
    <row r="127" spans="1:12" x14ac:dyDescent="0.25">
      <c r="A127" s="3"/>
      <c r="B127" s="3"/>
      <c r="C127" s="3"/>
      <c r="D127" s="3"/>
      <c r="E127" s="3"/>
      <c r="F127" s="9"/>
      <c r="G127" s="3"/>
      <c r="H127" s="3"/>
      <c r="I127" s="3"/>
      <c r="J127" s="3"/>
      <c r="K127" s="3"/>
      <c r="L127" s="9"/>
    </row>
    <row r="128" spans="1:12" x14ac:dyDescent="0.25">
      <c r="A128" s="3"/>
      <c r="B128" s="3"/>
      <c r="C128" s="3"/>
      <c r="D128" s="3"/>
      <c r="E128" s="3"/>
      <c r="F128" s="9"/>
      <c r="G128" s="3"/>
      <c r="H128" s="3"/>
      <c r="I128" s="3"/>
      <c r="J128" s="3"/>
      <c r="K128" s="3"/>
      <c r="L128" s="9"/>
    </row>
    <row r="129" spans="1:12" x14ac:dyDescent="0.25">
      <c r="A129" s="3"/>
      <c r="B129" s="3"/>
      <c r="C129" s="3"/>
      <c r="D129" s="3"/>
      <c r="E129" s="3"/>
      <c r="F129" s="9"/>
      <c r="G129" s="3"/>
      <c r="H129" s="3"/>
      <c r="I129" s="3"/>
      <c r="J129" s="3"/>
      <c r="K129" s="3"/>
      <c r="L129" s="9"/>
    </row>
    <row r="130" spans="1:12" x14ac:dyDescent="0.25">
      <c r="A130" s="3"/>
      <c r="B130" s="3"/>
      <c r="C130" s="3"/>
      <c r="D130" s="3"/>
      <c r="E130" s="3"/>
      <c r="F130" s="9"/>
      <c r="G130" s="3"/>
      <c r="H130" s="3"/>
      <c r="I130" s="3"/>
      <c r="J130" s="3"/>
      <c r="K130" s="3"/>
      <c r="L130" s="9"/>
    </row>
    <row r="131" spans="1:12" x14ac:dyDescent="0.25">
      <c r="A131" s="3"/>
      <c r="B131" s="3"/>
      <c r="C131" s="3"/>
      <c r="D131" s="3"/>
      <c r="E131" s="3"/>
      <c r="F131" s="9"/>
      <c r="G131" s="3"/>
      <c r="H131" s="3"/>
      <c r="I131" s="3"/>
      <c r="J131" s="3"/>
      <c r="K131" s="3"/>
      <c r="L131" s="9"/>
    </row>
    <row r="132" spans="1:12" x14ac:dyDescent="0.25">
      <c r="A132" s="3"/>
      <c r="B132" s="3"/>
      <c r="C132" s="3"/>
      <c r="D132" s="3"/>
      <c r="E132" s="3"/>
      <c r="F132" s="9"/>
      <c r="G132" s="3"/>
      <c r="H132" s="3"/>
      <c r="I132" s="3"/>
      <c r="J132" s="3"/>
      <c r="K132" s="3"/>
      <c r="L132" s="9"/>
    </row>
    <row r="133" spans="1:12" x14ac:dyDescent="0.25">
      <c r="A133" s="3"/>
      <c r="B133" s="3"/>
      <c r="C133" s="3"/>
      <c r="D133" s="3"/>
      <c r="E133" s="3"/>
      <c r="F133" s="9"/>
      <c r="G133" s="3"/>
      <c r="H133" s="3"/>
      <c r="I133" s="3"/>
      <c r="J133" s="3"/>
      <c r="K133" s="3"/>
      <c r="L133" s="9"/>
    </row>
    <row r="134" spans="1:12" x14ac:dyDescent="0.25">
      <c r="A134" s="3"/>
      <c r="B134" s="3"/>
      <c r="C134" s="3"/>
      <c r="D134" s="3"/>
      <c r="E134" s="3"/>
      <c r="F134" s="9"/>
      <c r="G134" s="3"/>
      <c r="H134" s="3"/>
      <c r="I134" s="3"/>
      <c r="J134" s="3"/>
      <c r="K134" s="3"/>
      <c r="L134" s="9"/>
    </row>
  </sheetData>
  <pageMargins left="0.7" right="0.7" top="0.75" bottom="0.75" header="0.3" footer="0.3"/>
  <ignoredErrors>
    <ignoredError sqref="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10" ma:contentTypeDescription="Create a new document." ma:contentTypeScope="" ma:versionID="8040b5fb743776e6bd54d795fc1ebef8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a5bb4d286e859582fa9a2bad03d40265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20BE7F-6819-4EA8-BEFE-7CCBFD20A8EF}">
  <ds:schemaRefs>
    <ds:schemaRef ds:uri="f0b49d49-c6f3-4515-a569-bf7c2e7e0c6e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C9C0C5D-4188-4F7E-94AA-4311721DEE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60AD2-0FD8-4E36-8C95-2CB1137C3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2025-02-13T17:18:52Z</cp:lastPrinted>
  <dcterms:created xsi:type="dcterms:W3CDTF">2022-02-07T15:08:34Z</dcterms:created>
  <dcterms:modified xsi:type="dcterms:W3CDTF">2025-02-14T14:29:51Z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