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jczach\Downloads\"/>
    </mc:Choice>
  </mc:AlternateContent>
  <xr:revisionPtr revIDLastSave="0" documentId="8_{8CBB1E6C-C0AD-4130-9C3D-81E732F58549}" xr6:coauthVersionLast="47" xr6:coauthVersionMax="47" xr10:uidLastSave="{00000000-0000-0000-0000-000000000000}"/>
  <bookViews>
    <workbookView xWindow="324" yWindow="1728" windowWidth="20664" windowHeight="9084" xr2:uid="{5A4A944B-B81F-4831-B146-0ED06F9B8FF9}"/>
  </bookViews>
  <sheets>
    <sheet name="Wheat Estimated" sheetId="5" r:id="rId1"/>
    <sheet name="Wheat Actual" sheetId="25" r:id="rId2"/>
    <sheet name="Malt Barley Estimated" sheetId="3" r:id="rId3"/>
    <sheet name="Malt Barley Actual" sheetId="29" r:id="rId4"/>
    <sheet name="Feed Barley Estimated" sheetId="19" r:id="rId5"/>
    <sheet name="Feed Barley Actual" sheetId="27" r:id="rId6"/>
    <sheet name="Wheat Soybean Estimated" sheetId="12" r:id="rId7"/>
    <sheet name="Wheat Soybean Actual" sheetId="26" r:id="rId8"/>
    <sheet name="Malt Barley Soybean Estimated" sheetId="23" r:id="rId9"/>
    <sheet name="Malt Barley Soybean Actual" sheetId="30" r:id="rId10"/>
    <sheet name="Feed Barley Soybean Estimated" sheetId="24" r:id="rId11"/>
    <sheet name="Feed Barley Soybean Actual" sheetId="2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30" l="1"/>
  <c r="E40" i="30"/>
  <c r="E41" i="30"/>
  <c r="E42" i="30"/>
  <c r="E43" i="30"/>
  <c r="E44" i="30"/>
  <c r="E21" i="30"/>
  <c r="E22" i="30"/>
  <c r="E23" i="30"/>
  <c r="E24" i="30"/>
  <c r="E25" i="30"/>
  <c r="E26" i="30"/>
  <c r="E27" i="30"/>
  <c r="E46" i="30"/>
  <c r="D39" i="30"/>
  <c r="E39" i="30"/>
  <c r="E38" i="30"/>
  <c r="E37" i="30"/>
  <c r="E36" i="30"/>
  <c r="E35" i="30"/>
  <c r="E34" i="30"/>
  <c r="E33" i="30"/>
  <c r="E20" i="30"/>
  <c r="E19" i="30"/>
  <c r="K18" i="30"/>
  <c r="J18" i="30"/>
  <c r="I18" i="30"/>
  <c r="E18" i="30"/>
  <c r="K17" i="30"/>
  <c r="J17" i="30"/>
  <c r="I17" i="30"/>
  <c r="E17" i="30"/>
  <c r="K16" i="30"/>
  <c r="J16" i="30"/>
  <c r="I16" i="30"/>
  <c r="E16" i="30"/>
  <c r="E15" i="30"/>
  <c r="E14" i="30"/>
  <c r="E13" i="30"/>
  <c r="E12" i="30"/>
  <c r="E11" i="30"/>
  <c r="K10" i="30"/>
  <c r="J10" i="30"/>
  <c r="I10" i="30"/>
  <c r="E10" i="30"/>
  <c r="K9" i="30"/>
  <c r="J9" i="30"/>
  <c r="I9" i="30"/>
  <c r="E9" i="30"/>
  <c r="K8" i="30"/>
  <c r="J8" i="30"/>
  <c r="I8" i="30"/>
  <c r="E8" i="30"/>
  <c r="E7" i="30"/>
  <c r="E6" i="30"/>
  <c r="B42" i="29"/>
  <c r="E37" i="29"/>
  <c r="E38" i="29"/>
  <c r="E39" i="29"/>
  <c r="E40" i="29"/>
  <c r="E41" i="29"/>
  <c r="E18" i="29"/>
  <c r="E19" i="29"/>
  <c r="E20" i="29"/>
  <c r="E21" i="29"/>
  <c r="E22" i="29"/>
  <c r="E23" i="29"/>
  <c r="E24" i="29"/>
  <c r="E25" i="29"/>
  <c r="E47" i="29"/>
  <c r="E43" i="29"/>
  <c r="E36" i="29"/>
  <c r="E35" i="29"/>
  <c r="E34" i="29"/>
  <c r="E33" i="29"/>
  <c r="E32" i="29"/>
  <c r="E31" i="29"/>
  <c r="E17" i="29"/>
  <c r="E16" i="29"/>
  <c r="E15" i="29"/>
  <c r="E14" i="29"/>
  <c r="E13" i="29"/>
  <c r="E12" i="29"/>
  <c r="E11" i="29"/>
  <c r="E10" i="29"/>
  <c r="E9" i="29"/>
  <c r="E8" i="29"/>
  <c r="E7" i="29"/>
  <c r="E6" i="29"/>
  <c r="B45" i="28"/>
  <c r="E40" i="28"/>
  <c r="E41" i="28"/>
  <c r="E42" i="28"/>
  <c r="E43" i="28"/>
  <c r="E44" i="28"/>
  <c r="E21" i="28"/>
  <c r="E22" i="28"/>
  <c r="E23" i="28"/>
  <c r="E24" i="28"/>
  <c r="E25" i="28"/>
  <c r="E26" i="28"/>
  <c r="E27" i="28"/>
  <c r="E46" i="28"/>
  <c r="D39" i="28"/>
  <c r="E39" i="28"/>
  <c r="E38" i="28"/>
  <c r="E37" i="28"/>
  <c r="E36" i="28"/>
  <c r="E35" i="28"/>
  <c r="E34" i="28"/>
  <c r="E33" i="28"/>
  <c r="E20" i="28"/>
  <c r="E19" i="28"/>
  <c r="K18" i="28"/>
  <c r="J18" i="28"/>
  <c r="I18" i="28"/>
  <c r="E18" i="28"/>
  <c r="K17" i="28"/>
  <c r="J17" i="28"/>
  <c r="I17" i="28"/>
  <c r="E17" i="28"/>
  <c r="K16" i="28"/>
  <c r="J16" i="28"/>
  <c r="I16" i="28"/>
  <c r="E16" i="28"/>
  <c r="E15" i="28"/>
  <c r="E14" i="28"/>
  <c r="E13" i="28"/>
  <c r="E12" i="28"/>
  <c r="E11" i="28"/>
  <c r="K10" i="28"/>
  <c r="J10" i="28"/>
  <c r="I10" i="28"/>
  <c r="E10" i="28"/>
  <c r="K9" i="28"/>
  <c r="J9" i="28"/>
  <c r="I9" i="28"/>
  <c r="E9" i="28"/>
  <c r="K8" i="28"/>
  <c r="J8" i="28"/>
  <c r="I8" i="28"/>
  <c r="E8" i="28"/>
  <c r="E7" i="28"/>
  <c r="E6" i="28"/>
  <c r="B42" i="27"/>
  <c r="E37" i="27"/>
  <c r="E38" i="27"/>
  <c r="E39" i="27"/>
  <c r="E40" i="27"/>
  <c r="E41" i="27"/>
  <c r="E18" i="27"/>
  <c r="E19" i="27"/>
  <c r="E20" i="27"/>
  <c r="E21" i="27"/>
  <c r="E22" i="27"/>
  <c r="E23" i="27"/>
  <c r="E24" i="27"/>
  <c r="E25" i="27"/>
  <c r="E47" i="27"/>
  <c r="E43" i="27"/>
  <c r="D36" i="27"/>
  <c r="E36" i="27"/>
  <c r="E35" i="27"/>
  <c r="E34" i="27"/>
  <c r="E33" i="27"/>
  <c r="E32" i="27"/>
  <c r="E31" i="27"/>
  <c r="E17" i="27"/>
  <c r="E16" i="27"/>
  <c r="E15" i="27"/>
  <c r="E14" i="27"/>
  <c r="E13" i="27"/>
  <c r="E12" i="27"/>
  <c r="E11" i="27"/>
  <c r="E10" i="27"/>
  <c r="E9" i="27"/>
  <c r="E8" i="27"/>
  <c r="E7" i="27"/>
  <c r="E6" i="27"/>
  <c r="B26" i="27"/>
  <c r="B45" i="26"/>
  <c r="E40" i="26"/>
  <c r="E41" i="26"/>
  <c r="E42" i="26"/>
  <c r="E43" i="26"/>
  <c r="E44" i="26"/>
  <c r="E20" i="26"/>
  <c r="E21" i="26"/>
  <c r="E22" i="26"/>
  <c r="E23" i="26"/>
  <c r="E24" i="26"/>
  <c r="E25" i="26"/>
  <c r="E26" i="26"/>
  <c r="E46" i="26"/>
  <c r="D39" i="26"/>
  <c r="E39" i="26"/>
  <c r="E38" i="26"/>
  <c r="E37" i="26"/>
  <c r="E36" i="26"/>
  <c r="E35" i="26"/>
  <c r="E34" i="26"/>
  <c r="E33" i="26"/>
  <c r="E27" i="26"/>
  <c r="E19" i="26"/>
  <c r="K18" i="26"/>
  <c r="J18" i="26"/>
  <c r="I18" i="26"/>
  <c r="E18" i="26"/>
  <c r="K17" i="26"/>
  <c r="J17" i="26"/>
  <c r="I17" i="26"/>
  <c r="E17" i="26"/>
  <c r="K16" i="26"/>
  <c r="J16" i="26"/>
  <c r="I16" i="26"/>
  <c r="E16" i="26"/>
  <c r="E15" i="26"/>
  <c r="E14" i="26"/>
  <c r="E13" i="26"/>
  <c r="E12" i="26"/>
  <c r="E11" i="26"/>
  <c r="K10" i="26"/>
  <c r="J10" i="26"/>
  <c r="I10" i="26"/>
  <c r="E10" i="26"/>
  <c r="K9" i="26"/>
  <c r="J9" i="26"/>
  <c r="I9" i="26"/>
  <c r="E9" i="26"/>
  <c r="K8" i="26"/>
  <c r="J8" i="26"/>
  <c r="I8" i="26"/>
  <c r="E8" i="26"/>
  <c r="E7" i="26"/>
  <c r="E6" i="26"/>
  <c r="B28" i="30"/>
  <c r="E28" i="30"/>
  <c r="E29" i="30"/>
  <c r="E50" i="30"/>
  <c r="E45" i="30"/>
  <c r="E47" i="30"/>
  <c r="B26" i="29"/>
  <c r="E26" i="29"/>
  <c r="E27" i="29"/>
  <c r="E42" i="29"/>
  <c r="E44" i="29"/>
  <c r="B28" i="28"/>
  <c r="E28" i="28"/>
  <c r="E29" i="28"/>
  <c r="E50" i="28"/>
  <c r="E45" i="28"/>
  <c r="E47" i="28"/>
  <c r="E26" i="27"/>
  <c r="E27" i="27"/>
  <c r="E42" i="27"/>
  <c r="E44" i="27"/>
  <c r="B28" i="26"/>
  <c r="E28" i="26"/>
  <c r="E29" i="26"/>
  <c r="E50" i="26"/>
  <c r="E45" i="26"/>
  <c r="E47" i="26"/>
  <c r="E49" i="30"/>
  <c r="I25" i="30"/>
  <c r="E46" i="29"/>
  <c r="K10" i="29"/>
  <c r="K18" i="29"/>
  <c r="E49" i="28"/>
  <c r="K25" i="28"/>
  <c r="E46" i="27"/>
  <c r="J10" i="27"/>
  <c r="J18" i="27"/>
  <c r="E49" i="26"/>
  <c r="K25" i="26"/>
  <c r="K24" i="30"/>
  <c r="E51" i="30"/>
  <c r="I24" i="30"/>
  <c r="K23" i="30"/>
  <c r="I23" i="30"/>
  <c r="J23" i="30"/>
  <c r="J24" i="30"/>
  <c r="K25" i="30"/>
  <c r="J25" i="30"/>
  <c r="I22" i="29"/>
  <c r="I8" i="29"/>
  <c r="I16" i="29"/>
  <c r="I23" i="29"/>
  <c r="I9" i="29"/>
  <c r="I17" i="29"/>
  <c r="K9" i="29"/>
  <c r="K17" i="29"/>
  <c r="I10" i="29"/>
  <c r="I18" i="29"/>
  <c r="E48" i="29"/>
  <c r="J8" i="29"/>
  <c r="J16" i="29"/>
  <c r="K8" i="29"/>
  <c r="K16" i="29"/>
  <c r="I24" i="29"/>
  <c r="J9" i="29"/>
  <c r="J17" i="29"/>
  <c r="J10" i="29"/>
  <c r="J18" i="29"/>
  <c r="I23" i="28"/>
  <c r="J23" i="28"/>
  <c r="K23" i="28"/>
  <c r="I24" i="28"/>
  <c r="E51" i="28"/>
  <c r="K24" i="28"/>
  <c r="I25" i="28"/>
  <c r="J25" i="28"/>
  <c r="J24" i="28"/>
  <c r="I22" i="27"/>
  <c r="J8" i="27"/>
  <c r="J16" i="27"/>
  <c r="J9" i="27"/>
  <c r="J17" i="27"/>
  <c r="E48" i="27"/>
  <c r="K9" i="27"/>
  <c r="K17" i="27"/>
  <c r="I10" i="27"/>
  <c r="I18" i="27"/>
  <c r="I8" i="27"/>
  <c r="I16" i="27"/>
  <c r="K10" i="27"/>
  <c r="K18" i="27"/>
  <c r="I23" i="27"/>
  <c r="K8" i="27"/>
  <c r="K16" i="27"/>
  <c r="I24" i="27"/>
  <c r="I9" i="27"/>
  <c r="I17" i="27"/>
  <c r="J24" i="26"/>
  <c r="E51" i="26"/>
  <c r="I24" i="26"/>
  <c r="J23" i="26"/>
  <c r="I23" i="26"/>
  <c r="I25" i="26"/>
  <c r="K23" i="26"/>
  <c r="J25" i="26"/>
  <c r="K24" i="26"/>
  <c r="E36" i="25"/>
  <c r="B41" i="25"/>
  <c r="E37" i="25"/>
  <c r="E38" i="25"/>
  <c r="E39" i="25"/>
  <c r="E40" i="25"/>
  <c r="E18" i="25"/>
  <c r="E19" i="25"/>
  <c r="E20" i="25"/>
  <c r="E21" i="25"/>
  <c r="E22" i="25"/>
  <c r="E23" i="25"/>
  <c r="E24" i="25"/>
  <c r="E46" i="25"/>
  <c r="E42" i="25"/>
  <c r="D35" i="25"/>
  <c r="E35" i="25"/>
  <c r="E34" i="25"/>
  <c r="E33" i="25"/>
  <c r="E32" i="25"/>
  <c r="E31" i="25"/>
  <c r="E30" i="25"/>
  <c r="E17" i="25"/>
  <c r="E16" i="25"/>
  <c r="E15" i="25"/>
  <c r="E14" i="25"/>
  <c r="E13" i="25"/>
  <c r="E12" i="25"/>
  <c r="E11" i="25"/>
  <c r="E10" i="25"/>
  <c r="E9" i="25"/>
  <c r="E8" i="25"/>
  <c r="E7" i="25"/>
  <c r="E6" i="25"/>
  <c r="B25" i="25"/>
  <c r="E25" i="25"/>
  <c r="E26" i="25"/>
  <c r="E41" i="25"/>
  <c r="E43" i="25"/>
  <c r="E16" i="5"/>
  <c r="E17" i="5"/>
  <c r="B18" i="5"/>
  <c r="E18" i="5"/>
  <c r="E34" i="24"/>
  <c r="D32" i="24"/>
  <c r="E32" i="24"/>
  <c r="E31" i="24"/>
  <c r="E30" i="24"/>
  <c r="E29" i="24"/>
  <c r="E28" i="24"/>
  <c r="E27" i="24"/>
  <c r="E26" i="24"/>
  <c r="E20" i="24"/>
  <c r="E19" i="24"/>
  <c r="K18" i="24"/>
  <c r="J18" i="24"/>
  <c r="I18" i="24"/>
  <c r="E18" i="24"/>
  <c r="K17" i="24"/>
  <c r="J17" i="24"/>
  <c r="I17" i="24"/>
  <c r="E17" i="24"/>
  <c r="K16" i="24"/>
  <c r="J16" i="24"/>
  <c r="I16" i="24"/>
  <c r="E16" i="24"/>
  <c r="E15" i="24"/>
  <c r="E14" i="24"/>
  <c r="E13" i="24"/>
  <c r="E12" i="24"/>
  <c r="E11" i="24"/>
  <c r="K10" i="24"/>
  <c r="J10" i="24"/>
  <c r="I10" i="24"/>
  <c r="E10" i="24"/>
  <c r="K9" i="24"/>
  <c r="J9" i="24"/>
  <c r="I9" i="24"/>
  <c r="E9" i="24"/>
  <c r="K8" i="24"/>
  <c r="J8" i="24"/>
  <c r="I8" i="24"/>
  <c r="E8" i="24"/>
  <c r="E7" i="24"/>
  <c r="E6" i="24"/>
  <c r="E34" i="23"/>
  <c r="D32" i="23"/>
  <c r="E32" i="23"/>
  <c r="E31" i="23"/>
  <c r="E30" i="23"/>
  <c r="E29" i="23"/>
  <c r="B33" i="23"/>
  <c r="E28" i="23"/>
  <c r="E27" i="23"/>
  <c r="E26" i="23"/>
  <c r="E20" i="23"/>
  <c r="E19" i="23"/>
  <c r="K18" i="23"/>
  <c r="J18" i="23"/>
  <c r="I18" i="23"/>
  <c r="E18" i="23"/>
  <c r="K17" i="23"/>
  <c r="J17" i="23"/>
  <c r="I17" i="23"/>
  <c r="E17" i="23"/>
  <c r="K16" i="23"/>
  <c r="J16" i="23"/>
  <c r="I16" i="23"/>
  <c r="E16" i="23"/>
  <c r="E15" i="23"/>
  <c r="E14" i="23"/>
  <c r="E13" i="23"/>
  <c r="E12" i="23"/>
  <c r="E11" i="23"/>
  <c r="K10" i="23"/>
  <c r="J10" i="23"/>
  <c r="I10" i="23"/>
  <c r="E10" i="23"/>
  <c r="K9" i="23"/>
  <c r="J9" i="23"/>
  <c r="I9" i="23"/>
  <c r="E9" i="23"/>
  <c r="K8" i="23"/>
  <c r="J8" i="23"/>
  <c r="I8" i="23"/>
  <c r="E8" i="23"/>
  <c r="E7" i="23"/>
  <c r="E6" i="23"/>
  <c r="E34" i="19"/>
  <c r="E30" i="19"/>
  <c r="E28" i="19"/>
  <c r="D28" i="19"/>
  <c r="E27" i="19"/>
  <c r="E26" i="19"/>
  <c r="E25" i="19"/>
  <c r="E24" i="19"/>
  <c r="E23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13" i="12"/>
  <c r="E12" i="5"/>
  <c r="E12" i="3"/>
  <c r="J18" i="12"/>
  <c r="K18" i="12"/>
  <c r="I18" i="12"/>
  <c r="J17" i="12"/>
  <c r="K17" i="12"/>
  <c r="I17" i="12"/>
  <c r="J16" i="12"/>
  <c r="K16" i="12"/>
  <c r="I16" i="12"/>
  <c r="E34" i="12"/>
  <c r="D32" i="12"/>
  <c r="E32" i="12"/>
  <c r="E31" i="12"/>
  <c r="E30" i="12"/>
  <c r="E29" i="12"/>
  <c r="E28" i="12"/>
  <c r="E27" i="12"/>
  <c r="E26" i="12"/>
  <c r="E20" i="12"/>
  <c r="E19" i="12"/>
  <c r="E18" i="12"/>
  <c r="E17" i="12"/>
  <c r="E16" i="12"/>
  <c r="E15" i="12"/>
  <c r="E14" i="12"/>
  <c r="E12" i="12"/>
  <c r="E11" i="12"/>
  <c r="K10" i="12"/>
  <c r="J10" i="12"/>
  <c r="I10" i="12"/>
  <c r="E10" i="12"/>
  <c r="K9" i="12"/>
  <c r="J9" i="12"/>
  <c r="I9" i="12"/>
  <c r="E9" i="12"/>
  <c r="K8" i="12"/>
  <c r="J8" i="12"/>
  <c r="I8" i="12"/>
  <c r="E8" i="12"/>
  <c r="E7" i="12"/>
  <c r="E6" i="12"/>
  <c r="D28" i="5"/>
  <c r="E28" i="5"/>
  <c r="E30" i="5"/>
  <c r="E27" i="5"/>
  <c r="E26" i="5"/>
  <c r="E25" i="5"/>
  <c r="E24" i="5"/>
  <c r="E23" i="5"/>
  <c r="E28" i="3"/>
  <c r="E17" i="3"/>
  <c r="E27" i="3"/>
  <c r="E34" i="5"/>
  <c r="E35" i="5" s="1"/>
  <c r="E15" i="5"/>
  <c r="E14" i="5"/>
  <c r="E13" i="5"/>
  <c r="E11" i="5"/>
  <c r="E10" i="5"/>
  <c r="E9" i="5"/>
  <c r="E8" i="5"/>
  <c r="E7" i="5"/>
  <c r="E6" i="5"/>
  <c r="E14" i="3"/>
  <c r="E16" i="3"/>
  <c r="E10" i="3"/>
  <c r="E9" i="3"/>
  <c r="E34" i="3"/>
  <c r="E30" i="3"/>
  <c r="E26" i="3"/>
  <c r="E25" i="3"/>
  <c r="E24" i="3"/>
  <c r="E23" i="3"/>
  <c r="B29" i="3"/>
  <c r="E29" i="3"/>
  <c r="E15" i="3"/>
  <c r="E13" i="3"/>
  <c r="E11" i="3"/>
  <c r="E8" i="3"/>
  <c r="E7" i="3"/>
  <c r="E6" i="3"/>
  <c r="E19" i="5"/>
  <c r="B21" i="23"/>
  <c r="E21" i="23"/>
  <c r="E22" i="23"/>
  <c r="B33" i="24"/>
  <c r="E33" i="24"/>
  <c r="E35" i="24"/>
  <c r="E38" i="24"/>
  <c r="B21" i="24"/>
  <c r="E21" i="24"/>
  <c r="E22" i="24"/>
  <c r="E38" i="23"/>
  <c r="E33" i="23"/>
  <c r="E35" i="23"/>
  <c r="B18" i="19"/>
  <c r="E18" i="19"/>
  <c r="E38" i="12"/>
  <c r="B33" i="12"/>
  <c r="E33" i="12"/>
  <c r="E35" i="12"/>
  <c r="B21" i="12"/>
  <c r="E21" i="12"/>
  <c r="E22" i="12"/>
  <c r="E45" i="25"/>
  <c r="B29" i="19"/>
  <c r="E29" i="19"/>
  <c r="E31" i="19"/>
  <c r="E19" i="19"/>
  <c r="E31" i="3"/>
  <c r="B18" i="3"/>
  <c r="E18" i="3"/>
  <c r="E19" i="3"/>
  <c r="E33" i="3"/>
  <c r="B29" i="5"/>
  <c r="E29" i="5"/>
  <c r="E31" i="5"/>
  <c r="E33" i="5"/>
  <c r="E37" i="23"/>
  <c r="E37" i="24"/>
  <c r="J23" i="24"/>
  <c r="I25" i="23"/>
  <c r="J23" i="23"/>
  <c r="I23" i="23"/>
  <c r="K24" i="23"/>
  <c r="E39" i="23"/>
  <c r="J24" i="23"/>
  <c r="I24" i="23"/>
  <c r="K23" i="23"/>
  <c r="K25" i="23"/>
  <c r="J25" i="23"/>
  <c r="E37" i="12"/>
  <c r="I24" i="12"/>
  <c r="I22" i="25"/>
  <c r="I24" i="25"/>
  <c r="K8" i="25"/>
  <c r="K16" i="25"/>
  <c r="K10" i="25"/>
  <c r="K18" i="25"/>
  <c r="J10" i="25"/>
  <c r="J18" i="25"/>
  <c r="I10" i="25"/>
  <c r="I18" i="25"/>
  <c r="K9" i="25"/>
  <c r="K17" i="25"/>
  <c r="J9" i="25"/>
  <c r="J17" i="25"/>
  <c r="I9" i="25"/>
  <c r="I17" i="25"/>
  <c r="J8" i="25"/>
  <c r="J16" i="25"/>
  <c r="I23" i="25"/>
  <c r="I8" i="25"/>
  <c r="I16" i="25"/>
  <c r="E47" i="25"/>
  <c r="E33" i="19"/>
  <c r="I24" i="19"/>
  <c r="I10" i="3"/>
  <c r="I18" i="3"/>
  <c r="K8" i="3"/>
  <c r="K16" i="3"/>
  <c r="K10" i="3"/>
  <c r="K18" i="3"/>
  <c r="I9" i="3"/>
  <c r="I17" i="3"/>
  <c r="J9" i="3"/>
  <c r="J17" i="3"/>
  <c r="I23" i="3"/>
  <c r="I8" i="3"/>
  <c r="I16" i="3"/>
  <c r="K9" i="3"/>
  <c r="K17" i="3"/>
  <c r="I24" i="3"/>
  <c r="J8" i="3"/>
  <c r="J16" i="3"/>
  <c r="I22" i="3"/>
  <c r="E35" i="3"/>
  <c r="J10" i="3"/>
  <c r="J18" i="3"/>
  <c r="I24" i="5"/>
  <c r="K10" i="5"/>
  <c r="K18" i="5"/>
  <c r="I23" i="5"/>
  <c r="J8" i="5"/>
  <c r="J16" i="5" s="1"/>
  <c r="I10" i="5"/>
  <c r="I18" i="5"/>
  <c r="K9" i="5"/>
  <c r="K17" i="5"/>
  <c r="I9" i="5"/>
  <c r="I17" i="5"/>
  <c r="I22" i="5"/>
  <c r="J10" i="5"/>
  <c r="J18" i="5" s="1"/>
  <c r="I8" i="5"/>
  <c r="I16" i="5"/>
  <c r="K8" i="5"/>
  <c r="K16" i="5"/>
  <c r="J9" i="5"/>
  <c r="J17" i="5" s="1"/>
  <c r="J25" i="24"/>
  <c r="K25" i="24"/>
  <c r="I25" i="24"/>
  <c r="E39" i="24"/>
  <c r="I23" i="24"/>
  <c r="J24" i="24"/>
  <c r="I24" i="24"/>
  <c r="K23" i="24"/>
  <c r="K24" i="24"/>
  <c r="K26" i="12"/>
  <c r="I22" i="19"/>
  <c r="I23" i="19"/>
  <c r="K10" i="19"/>
  <c r="K18" i="19"/>
  <c r="J9" i="19"/>
  <c r="J17" i="19"/>
  <c r="I8" i="19"/>
  <c r="I16" i="19"/>
  <c r="K9" i="19"/>
  <c r="K17" i="19"/>
  <c r="I9" i="19"/>
  <c r="I17" i="19"/>
  <c r="J10" i="19"/>
  <c r="J18" i="19"/>
  <c r="I10" i="19"/>
  <c r="I18" i="19"/>
  <c r="J8" i="19"/>
  <c r="J16" i="19"/>
  <c r="J26" i="12"/>
  <c r="E39" i="12"/>
  <c r="I25" i="12"/>
  <c r="K24" i="12"/>
  <c r="J25" i="12"/>
  <c r="J24" i="12"/>
  <c r="I26" i="12"/>
  <c r="K25" i="12"/>
  <c r="E35" i="19"/>
  <c r="K8" i="19"/>
  <c r="K16" i="19"/>
</calcChain>
</file>

<file path=xl/sharedStrings.xml><?xml version="1.0" encoding="utf-8"?>
<sst xmlns="http://schemas.openxmlformats.org/spreadsheetml/2006/main" count="1093" uniqueCount="79">
  <si>
    <t>VARIABLE COSTS</t>
  </si>
  <si>
    <t>Estimated Costs - Do not make changes here.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</si>
  <si>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</si>
  <si>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</si>
  <si>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</si>
  <si>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</si>
  <si>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</si>
  <si>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</si>
  <si>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</si>
  <si>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</si>
  <si>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</si>
  <si>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</si>
  <si>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</si>
  <si>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</si>
  <si>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</si>
  <si>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</si>
  <si>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</si>
  <si>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</si>
  <si>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Poor</t>
  </si>
  <si>
    <t>acre</t>
  </si>
  <si>
    <t xml:space="preserve">Breakeven Price at Different </t>
  </si>
  <si>
    <t>Total Variable Costs</t>
  </si>
  <si>
    <t>FIXED COSTS (custom rates are used as a proxy for field operation costs)</t>
  </si>
  <si>
    <t>application</t>
  </si>
  <si>
    <t>Land Charge</t>
  </si>
  <si>
    <t>Total Fixed Costs</t>
  </si>
  <si>
    <t>Total Costs</t>
  </si>
  <si>
    <t>Expected Gross Revenue at Average Price</t>
  </si>
  <si>
    <t>Net Returns</t>
  </si>
  <si>
    <t>Price Assumptions ($/bu)</t>
  </si>
  <si>
    <t>Profit or Loss Per Bushel On Example Costs</t>
  </si>
  <si>
    <t>Net Returns Based On Example Costs</t>
  </si>
  <si>
    <t>Seed</t>
  </si>
  <si>
    <t>qt</t>
  </si>
  <si>
    <t>oz</t>
  </si>
  <si>
    <t>Interest on Variable Costs</t>
  </si>
  <si>
    <t>Harvesting</t>
  </si>
  <si>
    <t>MALTING BARLEY</t>
  </si>
  <si>
    <t>Yield Assumption (bu/A)</t>
  </si>
  <si>
    <t>Yield Assumptions (bu/A)</t>
  </si>
  <si>
    <t>Soil Test</t>
  </si>
  <si>
    <t>Acre</t>
  </si>
  <si>
    <t>Pound</t>
  </si>
  <si>
    <t>Spreading Fertilizer</t>
  </si>
  <si>
    <t>Vertical Tillage</t>
  </si>
  <si>
    <t>Broadcast Seeding</t>
  </si>
  <si>
    <t>Pesticide Spraying</t>
  </si>
  <si>
    <t>Herbicide - Surfactant</t>
  </si>
  <si>
    <t>Insecticde - Warrior II</t>
  </si>
  <si>
    <t>Wheat</t>
  </si>
  <si>
    <t>Hauling</t>
  </si>
  <si>
    <t>Fungicide - Tilt</t>
  </si>
  <si>
    <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</si>
  <si>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</si>
  <si>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Interest on Fall Custom Charges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</si>
  <si>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</si>
  <si>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t>Soybean Seed</t>
  </si>
  <si>
    <t>1000 seeds</t>
  </si>
  <si>
    <t>Herbicide - 2 4-D</t>
  </si>
  <si>
    <t>Herbicide - Roundup</t>
  </si>
  <si>
    <t>pt</t>
  </si>
  <si>
    <t>No Till Drilling</t>
  </si>
  <si>
    <t>MALTING BARLEY SOYBEAN DOUBLE CROP</t>
  </si>
  <si>
    <t>Malting Barley Revenue</t>
  </si>
  <si>
    <t>Soybean Revenue</t>
  </si>
  <si>
    <t>Price Assumptions</t>
  </si>
  <si>
    <t>WHEAT SOYBEAN DOUBLE CROP</t>
  </si>
  <si>
    <t>Wheat Seed</t>
  </si>
  <si>
    <t>Wheat Revenue</t>
  </si>
  <si>
    <t>Herbicide - Harmony Extra SG</t>
  </si>
  <si>
    <t>Plant Growth Regulator - Palisade EC</t>
  </si>
  <si>
    <t>University of Delaware Cooperative Extension Field Crop Budget - 2026-27</t>
  </si>
  <si>
    <t>FEED BARLEY SOYBEAN DOUBLE CROP</t>
  </si>
  <si>
    <t>FEED BARLEY</t>
  </si>
  <si>
    <t>Fungicide - Miravis Ace</t>
  </si>
  <si>
    <t>Barley Seed</t>
  </si>
  <si>
    <t>Feed Barley Revenue</t>
  </si>
  <si>
    <t>Feed Barley Seed</t>
  </si>
  <si>
    <t>The University of Delaware is an equal opportunity provider.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</si>
</sst>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color indexed="9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Calibri"/>
      <family val="2"/>
    </font>
    <font>
      <b/>
      <sz val="10"/>
      <color theme="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</cellStyleXfs>
  <cellXfs count="141">
    <xf numFmtId="0" fontId="0" fillId="0" borderId="0" xfId="0"/>
    <xf numFmtId="0" fontId="7" fillId="0" borderId="0" xfId="3" applyFont="1"/>
    <xf numFmtId="0" fontId="8" fillId="0" borderId="0" xfId="3" applyFont="1"/>
    <xf numFmtId="0" fontId="10" fillId="0" borderId="0" xfId="3" applyFont="1"/>
    <xf numFmtId="0" fontId="4" fillId="0" borderId="0" xfId="3"/>
    <xf numFmtId="0" fontId="11" fillId="0" borderId="0" xfId="3" applyFont="1"/>
    <xf numFmtId="0" fontId="12" fillId="0" borderId="0" xfId="3" applyFont="1"/>
    <xf numFmtId="0" fontId="13" fillId="2" borderId="0" xfId="3" applyFont="1" applyFill="1"/>
    <xf numFmtId="0" fontId="12" fillId="2" borderId="0" xfId="3" applyFont="1" applyFill="1"/>
    <xf numFmtId="0" fontId="10" fillId="2" borderId="0" xfId="3" applyFont="1" applyFill="1"/>
    <xf numFmtId="0" fontId="14" fillId="0" borderId="0" xfId="3" applyFont="1"/>
    <xf numFmtId="0" fontId="15" fillId="2" borderId="0" xfId="3" applyFont="1" applyFill="1"/>
    <xf numFmtId="0" fontId="13" fillId="2" borderId="0" xfId="3" applyFont="1" applyFill="1" applyAlignment="1">
      <alignment horizontal="center"/>
    </xf>
    <xf numFmtId="0" fontId="15" fillId="2" borderId="6" xfId="3" applyFont="1" applyFill="1" applyBorder="1"/>
    <xf numFmtId="0" fontId="10" fillId="0" borderId="2" xfId="3" applyFont="1" applyBorder="1"/>
    <xf numFmtId="164" fontId="10" fillId="0" borderId="2" xfId="3" applyNumberFormat="1" applyFont="1" applyBorder="1"/>
    <xf numFmtId="164" fontId="10" fillId="0" borderId="2" xfId="3" applyNumberFormat="1" applyFont="1" applyBorder="1" applyAlignment="1">
      <alignment horizontal="center"/>
    </xf>
    <xf numFmtId="164" fontId="10" fillId="0" borderId="0" xfId="3" applyNumberFormat="1" applyFont="1" applyAlignment="1">
      <alignment horizontal="center"/>
    </xf>
    <xf numFmtId="0" fontId="9" fillId="0" borderId="0" xfId="3" applyFont="1"/>
    <xf numFmtId="0" fontId="9" fillId="3" borderId="4" xfId="3" applyFont="1" applyFill="1" applyBorder="1" applyAlignment="1">
      <alignment horizontal="center"/>
    </xf>
    <xf numFmtId="164" fontId="9" fillId="3" borderId="4" xfId="3" applyNumberFormat="1" applyFont="1" applyFill="1" applyBorder="1" applyAlignment="1">
      <alignment horizontal="center"/>
    </xf>
    <xf numFmtId="0" fontId="13" fillId="2" borderId="1" xfId="3" applyFont="1" applyFill="1" applyBorder="1"/>
    <xf numFmtId="8" fontId="9" fillId="0" borderId="5" xfId="3" applyNumberFormat="1" applyFont="1" applyBorder="1" applyAlignment="1">
      <alignment horizontal="center"/>
    </xf>
    <xf numFmtId="164" fontId="9" fillId="0" borderId="5" xfId="3" applyNumberFormat="1" applyFont="1" applyBorder="1" applyAlignment="1">
      <alignment horizontal="center"/>
    </xf>
    <xf numFmtId="0" fontId="9" fillId="0" borderId="3" xfId="3" applyFont="1" applyBorder="1"/>
    <xf numFmtId="0" fontId="9" fillId="0" borderId="7" xfId="3" applyFont="1" applyBorder="1"/>
    <xf numFmtId="164" fontId="10" fillId="0" borderId="0" xfId="3" applyNumberFormat="1" applyFont="1"/>
    <xf numFmtId="0" fontId="16" fillId="0" borderId="0" xfId="3" applyFont="1"/>
    <xf numFmtId="0" fontId="9" fillId="6" borderId="4" xfId="3" applyFont="1" applyFill="1" applyBorder="1" applyAlignment="1">
      <alignment horizontal="center"/>
    </xf>
    <xf numFmtId="164" fontId="9" fillId="6" borderId="4" xfId="3" applyNumberFormat="1" applyFont="1" applyFill="1" applyBorder="1" applyAlignment="1">
      <alignment horizontal="center"/>
    </xf>
    <xf numFmtId="0" fontId="13" fillId="4" borderId="1" xfId="3" applyFont="1" applyFill="1" applyBorder="1"/>
    <xf numFmtId="0" fontId="13" fillId="4" borderId="0" xfId="3" applyFont="1" applyFill="1"/>
    <xf numFmtId="8" fontId="9" fillId="6" borderId="5" xfId="3" applyNumberFormat="1" applyFont="1" applyFill="1" applyBorder="1" applyAlignment="1">
      <alignment horizontal="center"/>
    </xf>
    <xf numFmtId="164" fontId="9" fillId="6" borderId="5" xfId="3" applyNumberFormat="1" applyFont="1" applyFill="1" applyBorder="1" applyAlignment="1">
      <alignment horizontal="center"/>
    </xf>
    <xf numFmtId="0" fontId="9" fillId="0" borderId="2" xfId="3" applyFont="1" applyBorder="1"/>
    <xf numFmtId="0" fontId="18" fillId="4" borderId="0" xfId="3" applyFont="1" applyFill="1"/>
    <xf numFmtId="164" fontId="10" fillId="4" borderId="0" xfId="3" applyNumberFormat="1" applyFont="1" applyFill="1"/>
    <xf numFmtId="0" fontId="10" fillId="0" borderId="0" xfId="3" applyFont="1" applyProtection="1">
      <protection locked="0"/>
    </xf>
    <xf numFmtId="0" fontId="15" fillId="2" borderId="3" xfId="3" applyFont="1" applyFill="1" applyBorder="1"/>
    <xf numFmtId="0" fontId="15" fillId="2" borderId="8" xfId="3" applyFont="1" applyFill="1" applyBorder="1"/>
    <xf numFmtId="0" fontId="10" fillId="0" borderId="8" xfId="3" applyFont="1" applyBorder="1"/>
    <xf numFmtId="164" fontId="10" fillId="0" borderId="7" xfId="3" applyNumberFormat="1" applyFont="1" applyBorder="1" applyAlignment="1">
      <alignment horizontal="center"/>
    </xf>
    <xf numFmtId="164" fontId="9" fillId="0" borderId="0" xfId="3" applyNumberFormat="1" applyFont="1" applyAlignment="1">
      <alignment horizontal="center"/>
    </xf>
    <xf numFmtId="0" fontId="19" fillId="2" borderId="8" xfId="3" applyFont="1" applyFill="1" applyBorder="1"/>
    <xf numFmtId="0" fontId="20" fillId="0" borderId="8" xfId="3" applyFont="1" applyBorder="1"/>
    <xf numFmtId="164" fontId="9" fillId="5" borderId="7" xfId="3" applyNumberFormat="1" applyFont="1" applyFill="1" applyBorder="1" applyAlignment="1">
      <alignment horizontal="center"/>
    </xf>
    <xf numFmtId="0" fontId="17" fillId="0" borderId="0" xfId="3" applyFont="1"/>
    <xf numFmtId="0" fontId="20" fillId="0" borderId="0" xfId="3" applyFont="1"/>
    <xf numFmtId="10" fontId="10" fillId="0" borderId="2" xfId="3" applyNumberFormat="1" applyFont="1" applyBorder="1"/>
    <xf numFmtId="0" fontId="9" fillId="7" borderId="2" xfId="3" applyFont="1" applyFill="1" applyBorder="1"/>
    <xf numFmtId="164" fontId="9" fillId="7" borderId="2" xfId="3" applyNumberFormat="1" applyFont="1" applyFill="1" applyBorder="1" applyAlignment="1">
      <alignment horizontal="center"/>
    </xf>
    <xf numFmtId="0" fontId="9" fillId="7" borderId="3" xfId="3" applyFont="1" applyFill="1" applyBorder="1" applyAlignment="1">
      <alignment horizontal="right"/>
    </xf>
    <xf numFmtId="0" fontId="10" fillId="7" borderId="8" xfId="3" applyFont="1" applyFill="1" applyBorder="1"/>
    <xf numFmtId="164" fontId="10" fillId="7" borderId="7" xfId="3" applyNumberFormat="1" applyFont="1" applyFill="1" applyBorder="1"/>
    <xf numFmtId="10" fontId="10" fillId="0" borderId="2" xfId="1" applyNumberFormat="1" applyFont="1" applyBorder="1"/>
    <xf numFmtId="0" fontId="3" fillId="0" borderId="0" xfId="3" applyFont="1"/>
    <xf numFmtId="0" fontId="15" fillId="0" borderId="0" xfId="3" applyFont="1"/>
    <xf numFmtId="0" fontId="13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3" fillId="0" borderId="0" xfId="3" applyFont="1"/>
    <xf numFmtId="8" fontId="9" fillId="0" borderId="0" xfId="3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vertical="top"/>
    </xf>
    <xf numFmtId="164" fontId="14" fillId="0" borderId="0" xfId="3" applyNumberFormat="1" applyFont="1" applyAlignment="1">
      <alignment horizontal="center"/>
    </xf>
    <xf numFmtId="164" fontId="4" fillId="0" borderId="0" xfId="3" applyNumberFormat="1"/>
    <xf numFmtId="0" fontId="7" fillId="0" borderId="0" xfId="4" applyFont="1"/>
    <xf numFmtId="0" fontId="8" fillId="0" borderId="0" xfId="4" applyFont="1"/>
    <xf numFmtId="0" fontId="10" fillId="0" borderId="0" xfId="4" applyFont="1"/>
    <xf numFmtId="0" fontId="2" fillId="0" borderId="0" xfId="4"/>
    <xf numFmtId="0" fontId="11" fillId="0" borderId="0" xfId="4" applyFont="1"/>
    <xf numFmtId="0" fontId="12" fillId="0" borderId="0" xfId="4" applyFont="1"/>
    <xf numFmtId="0" fontId="13" fillId="2" borderId="0" xfId="4" applyFont="1" applyFill="1"/>
    <xf numFmtId="0" fontId="12" fillId="2" borderId="0" xfId="4" applyFont="1" applyFill="1"/>
    <xf numFmtId="0" fontId="10" fillId="2" borderId="0" xfId="4" applyFont="1" applyFill="1"/>
    <xf numFmtId="0" fontId="14" fillId="0" borderId="0" xfId="4" applyFont="1"/>
    <xf numFmtId="0" fontId="9" fillId="7" borderId="2" xfId="4" applyFont="1" applyFill="1" applyBorder="1"/>
    <xf numFmtId="164" fontId="9" fillId="7" borderId="2" xfId="4" applyNumberFormat="1" applyFont="1" applyFill="1" applyBorder="1" applyAlignment="1">
      <alignment horizontal="center"/>
    </xf>
    <xf numFmtId="0" fontId="15" fillId="2" borderId="0" xfId="4" applyFont="1" applyFill="1"/>
    <xf numFmtId="0" fontId="13" fillId="2" borderId="0" xfId="4" applyFont="1" applyFill="1" applyAlignment="1">
      <alignment horizontal="center"/>
    </xf>
    <xf numFmtId="0" fontId="15" fillId="2" borderId="6" xfId="4" applyFont="1" applyFill="1" applyBorder="1"/>
    <xf numFmtId="0" fontId="10" fillId="0" borderId="2" xfId="4" applyFont="1" applyBorder="1"/>
    <xf numFmtId="164" fontId="10" fillId="0" borderId="2" xfId="4" applyNumberFormat="1" applyFont="1" applyBorder="1"/>
    <xf numFmtId="164" fontId="10" fillId="0" borderId="2" xfId="4" applyNumberFormat="1" applyFont="1" applyBorder="1" applyAlignment="1">
      <alignment horizontal="center"/>
    </xf>
    <xf numFmtId="0" fontId="9" fillId="0" borderId="0" xfId="4" applyFont="1"/>
    <xf numFmtId="0" fontId="9" fillId="3" borderId="4" xfId="4" applyFont="1" applyFill="1" applyBorder="1" applyAlignment="1">
      <alignment horizontal="center"/>
    </xf>
    <xf numFmtId="164" fontId="9" fillId="3" borderId="4" xfId="4" applyNumberFormat="1" applyFont="1" applyFill="1" applyBorder="1" applyAlignment="1">
      <alignment horizontal="center"/>
    </xf>
    <xf numFmtId="0" fontId="13" fillId="2" borderId="1" xfId="4" applyFont="1" applyFill="1" applyBorder="1"/>
    <xf numFmtId="8" fontId="9" fillId="0" borderId="5" xfId="4" applyNumberFormat="1" applyFont="1" applyBorder="1" applyAlignment="1">
      <alignment horizontal="center"/>
    </xf>
    <xf numFmtId="164" fontId="9" fillId="0" borderId="5" xfId="4" applyNumberFormat="1" applyFont="1" applyBorder="1" applyAlignment="1">
      <alignment horizontal="center"/>
    </xf>
    <xf numFmtId="0" fontId="9" fillId="0" borderId="3" xfId="4" applyFont="1" applyBorder="1"/>
    <xf numFmtId="0" fontId="9" fillId="0" borderId="7" xfId="4" applyFont="1" applyBorder="1"/>
    <xf numFmtId="10" fontId="10" fillId="0" borderId="2" xfId="4" applyNumberFormat="1" applyFont="1" applyBorder="1"/>
    <xf numFmtId="0" fontId="9" fillId="7" borderId="3" xfId="4" applyFont="1" applyFill="1" applyBorder="1" applyAlignment="1">
      <alignment horizontal="right"/>
    </xf>
    <xf numFmtId="0" fontId="10" fillId="7" borderId="8" xfId="4" applyFont="1" applyFill="1" applyBorder="1"/>
    <xf numFmtId="164" fontId="10" fillId="7" borderId="7" xfId="4" applyNumberFormat="1" applyFont="1" applyFill="1" applyBorder="1"/>
    <xf numFmtId="0" fontId="9" fillId="0" borderId="2" xfId="4" applyFont="1" applyBorder="1"/>
    <xf numFmtId="0" fontId="13" fillId="0" borderId="0" xfId="4" applyFont="1"/>
    <xf numFmtId="164" fontId="10" fillId="0" borderId="0" xfId="4" applyNumberFormat="1" applyFont="1"/>
    <xf numFmtId="164" fontId="2" fillId="0" borderId="0" xfId="4" applyNumberFormat="1"/>
    <xf numFmtId="0" fontId="16" fillId="0" borderId="0" xfId="4" applyFont="1"/>
    <xf numFmtId="0" fontId="15" fillId="0" borderId="0" xfId="4" applyFont="1"/>
    <xf numFmtId="0" fontId="13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164" fontId="9" fillId="0" borderId="0" xfId="4" applyNumberFormat="1" applyFont="1" applyAlignment="1">
      <alignment horizontal="center"/>
    </xf>
    <xf numFmtId="8" fontId="9" fillId="0" borderId="0" xfId="4" applyNumberFormat="1" applyFont="1" applyAlignment="1">
      <alignment horizontal="center"/>
    </xf>
    <xf numFmtId="0" fontId="15" fillId="2" borderId="3" xfId="4" applyFont="1" applyFill="1" applyBorder="1"/>
    <xf numFmtId="0" fontId="15" fillId="2" borderId="8" xfId="4" applyFont="1" applyFill="1" applyBorder="1"/>
    <xf numFmtId="0" fontId="10" fillId="0" borderId="8" xfId="4" applyFont="1" applyBorder="1"/>
    <xf numFmtId="164" fontId="10" fillId="0" borderId="7" xfId="4" applyNumberFormat="1" applyFont="1" applyBorder="1" applyAlignment="1">
      <alignment horizontal="center"/>
    </xf>
    <xf numFmtId="0" fontId="19" fillId="2" borderId="8" xfId="4" applyFont="1" applyFill="1" applyBorder="1"/>
    <xf numFmtId="0" fontId="20" fillId="0" borderId="8" xfId="4" applyFont="1" applyBorder="1"/>
    <xf numFmtId="164" fontId="9" fillId="5" borderId="7" xfId="4" applyNumberFormat="1" applyFont="1" applyFill="1" applyBorder="1" applyAlignment="1">
      <alignment horizontal="center"/>
    </xf>
    <xf numFmtId="0" fontId="18" fillId="0" borderId="0" xfId="4" applyFont="1"/>
    <xf numFmtId="0" fontId="17" fillId="0" borderId="0" xfId="4" applyFont="1" applyAlignment="1">
      <alignment vertical="top"/>
    </xf>
    <xf numFmtId="0" fontId="17" fillId="0" borderId="0" xfId="4" applyFont="1"/>
    <xf numFmtId="0" fontId="20" fillId="0" borderId="0" xfId="4" applyFont="1"/>
    <xf numFmtId="164" fontId="10" fillId="0" borderId="0" xfId="3" applyNumberFormat="1" applyFont="1" applyAlignment="1">
      <alignment horizontal="left"/>
    </xf>
    <xf numFmtId="164" fontId="10" fillId="8" borderId="2" xfId="3" applyNumberFormat="1" applyFont="1" applyFill="1" applyBorder="1"/>
    <xf numFmtId="0" fontId="10" fillId="8" borderId="2" xfId="3" applyFont="1" applyFill="1" applyBorder="1"/>
    <xf numFmtId="10" fontId="10" fillId="8" borderId="2" xfId="3" applyNumberFormat="1" applyFont="1" applyFill="1" applyBorder="1"/>
    <xf numFmtId="8" fontId="9" fillId="8" borderId="5" xfId="3" applyNumberFormat="1" applyFont="1" applyFill="1" applyBorder="1" applyAlignment="1">
      <alignment horizontal="center"/>
    </xf>
    <xf numFmtId="164" fontId="9" fillId="8" borderId="5" xfId="3" applyNumberFormat="1" applyFont="1" applyFill="1" applyBorder="1" applyAlignment="1">
      <alignment horizontal="center"/>
    </xf>
    <xf numFmtId="0" fontId="9" fillId="8" borderId="7" xfId="3" applyFont="1" applyFill="1" applyBorder="1"/>
    <xf numFmtId="0" fontId="9" fillId="8" borderId="2" xfId="3" applyFont="1" applyFill="1" applyBorder="1"/>
    <xf numFmtId="10" fontId="10" fillId="8" borderId="2" xfId="1" applyNumberFormat="1" applyFont="1" applyFill="1" applyBorder="1"/>
    <xf numFmtId="164" fontId="14" fillId="0" borderId="0" xfId="4" applyNumberFormat="1" applyFont="1" applyAlignment="1">
      <alignment horizontal="center"/>
    </xf>
    <xf numFmtId="164" fontId="10" fillId="0" borderId="0" xfId="4" applyNumberFormat="1" applyFont="1" applyAlignment="1">
      <alignment horizontal="center"/>
    </xf>
    <xf numFmtId="164" fontId="10" fillId="0" borderId="0" xfId="4" applyNumberFormat="1" applyFont="1" applyAlignment="1">
      <alignment horizontal="left"/>
    </xf>
    <xf numFmtId="164" fontId="10" fillId="8" borderId="2" xfId="4" applyNumberFormat="1" applyFont="1" applyFill="1" applyBorder="1"/>
    <xf numFmtId="0" fontId="10" fillId="8" borderId="2" xfId="4" applyFont="1" applyFill="1" applyBorder="1"/>
    <xf numFmtId="10" fontId="10" fillId="8" borderId="2" xfId="4" applyNumberFormat="1" applyFont="1" applyFill="1" applyBorder="1"/>
    <xf numFmtId="8" fontId="9" fillId="8" borderId="5" xfId="4" applyNumberFormat="1" applyFont="1" applyFill="1" applyBorder="1" applyAlignment="1">
      <alignment horizontal="center"/>
    </xf>
    <xf numFmtId="164" fontId="9" fillId="8" borderId="5" xfId="4" applyNumberFormat="1" applyFont="1" applyFill="1" applyBorder="1" applyAlignment="1">
      <alignment horizontal="center"/>
    </xf>
    <xf numFmtId="0" fontId="9" fillId="8" borderId="7" xfId="4" applyFont="1" applyFill="1" applyBorder="1"/>
    <xf numFmtId="0" fontId="13" fillId="2" borderId="4" xfId="3" applyFont="1" applyFill="1" applyBorder="1" applyAlignment="1">
      <alignment horizontal="center" wrapText="1"/>
    </xf>
    <xf numFmtId="0" fontId="13" fillId="2" borderId="5" xfId="3" applyFont="1" applyFill="1" applyBorder="1" applyAlignment="1">
      <alignment horizontal="center" wrapText="1"/>
    </xf>
    <xf numFmtId="0" fontId="13" fillId="2" borderId="4" xfId="4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3" fillId="2" borderId="4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" fillId="0" borderId="0" xfId="3" applyFont="1"/>
  </cellXfs>
  <cellStyles count="5">
    <cellStyle name="Normal" xfId="0" builtinId="0"/>
    <cellStyle name="Normal 2" xfId="2" xr:uid="{E882CF1C-7AFD-43D7-8E85-31B3D51DBD0D}"/>
    <cellStyle name="Normal 3" xfId="3" xr:uid="{BAD3D1D8-F3A7-43CF-9A40-0E652C0CE27D}"/>
    <cellStyle name="Normal 3 2" xfId="4" xr:uid="{907B6011-0E2E-441F-A651-E6AF589576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8CA2-F0EB-49D4-94D2-2DDED5FD5DFA}">
  <sheetPr>
    <pageSetUpPr fitToPage="1"/>
  </sheetPr>
  <dimension ref="A1:L55"/>
  <sheetViews>
    <sheetView tabSelected="1" topLeftCell="A30" workbookViewId="0">
      <selection activeCell="C43" sqref="C43"/>
    </sheetView>
  </sheetViews>
  <sheetFormatPr defaultColWidth="9.109375" defaultRowHeight="14.4" x14ac:dyDescent="0.3"/>
  <cols>
    <col min="1" max="1" width="30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49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5">
        <v>0.68</v>
      </c>
      <c r="D6" s="14">
        <v>70</v>
      </c>
      <c r="E6" s="16">
        <f t="shared" ref="E6:E13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5">
        <v>0.91</v>
      </c>
      <c r="D7" s="14">
        <v>40</v>
      </c>
      <c r="E7" s="16">
        <f t="shared" si="0"/>
        <v>36.4</v>
      </c>
      <c r="F7" s="17"/>
      <c r="G7" s="21" t="s">
        <v>38</v>
      </c>
      <c r="H7" s="7"/>
      <c r="I7" s="22">
        <v>7</v>
      </c>
      <c r="J7" s="23">
        <v>6.25</v>
      </c>
      <c r="K7" s="22">
        <v>5.75</v>
      </c>
    </row>
    <row r="8" spans="1:11" x14ac:dyDescent="0.3">
      <c r="A8" s="14" t="s">
        <v>13</v>
      </c>
      <c r="B8" s="14" t="s">
        <v>8</v>
      </c>
      <c r="C8" s="15">
        <v>0.41</v>
      </c>
      <c r="D8" s="14">
        <v>40</v>
      </c>
      <c r="E8" s="16">
        <f t="shared" si="0"/>
        <v>16.399999999999999</v>
      </c>
      <c r="F8" s="17"/>
      <c r="G8" s="24" t="s">
        <v>14</v>
      </c>
      <c r="H8" s="25">
        <v>105</v>
      </c>
      <c r="I8" s="16">
        <f>SUM(I7*H8)-E33</f>
        <v>194.52049999999986</v>
      </c>
      <c r="J8" s="16">
        <f>SUM(J7*H8)-E33</f>
        <v>115.77049999999986</v>
      </c>
      <c r="K8" s="16">
        <f>SUM(K7*H8)-E33</f>
        <v>63.270499999999856</v>
      </c>
    </row>
    <row r="9" spans="1:11" x14ac:dyDescent="0.3">
      <c r="A9" s="14" t="s">
        <v>15</v>
      </c>
      <c r="B9" s="14" t="s">
        <v>16</v>
      </c>
      <c r="C9" s="15">
        <v>60</v>
      </c>
      <c r="D9" s="14">
        <v>0.5</v>
      </c>
      <c r="E9" s="16">
        <f t="shared" si="0"/>
        <v>30</v>
      </c>
      <c r="F9" s="17"/>
      <c r="G9" s="24" t="s">
        <v>17</v>
      </c>
      <c r="H9" s="25">
        <v>85</v>
      </c>
      <c r="I9" s="16">
        <f>SUM(I7*H9)-E33</f>
        <v>54.520499999999856</v>
      </c>
      <c r="J9" s="16">
        <f>SUM(J7*H9)-E33</f>
        <v>-9.2295000000001437</v>
      </c>
      <c r="K9" s="16">
        <f>SUM(K7*H9)-E33</f>
        <v>-51.729500000000144</v>
      </c>
    </row>
    <row r="10" spans="1:11" x14ac:dyDescent="0.3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17"/>
      <c r="G10" s="24" t="s">
        <v>18</v>
      </c>
      <c r="H10" s="25">
        <v>65</v>
      </c>
      <c r="I10" s="16">
        <f>SUM(I7*H10)-E33</f>
        <v>-85.479500000000144</v>
      </c>
      <c r="J10" s="16">
        <f>SUM(J7*H10)-E33</f>
        <v>-134.22950000000014</v>
      </c>
      <c r="K10" s="16">
        <f>SUM(K7*H10)-E33</f>
        <v>-166.72950000000014</v>
      </c>
    </row>
    <row r="11" spans="1:11" x14ac:dyDescent="0.3">
      <c r="A11" s="14" t="s">
        <v>32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5">
        <v>1.56</v>
      </c>
      <c r="D12" s="14">
        <v>12</v>
      </c>
      <c r="E12" s="16">
        <f t="shared" si="0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5">
        <v>5.4</v>
      </c>
      <c r="D13" s="14">
        <v>0.8</v>
      </c>
      <c r="E13" s="16">
        <f t="shared" si="0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5">
        <v>4.05</v>
      </c>
      <c r="D14" s="14">
        <v>1</v>
      </c>
      <c r="E14" s="16">
        <f>(C14*D14)</f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5">
        <v>1.69</v>
      </c>
      <c r="D15" s="14">
        <v>2</v>
      </c>
      <c r="E15" s="16">
        <f>(C15*D15)</f>
        <v>3.38</v>
      </c>
      <c r="F15" s="116"/>
      <c r="G15" s="30" t="s">
        <v>39</v>
      </c>
      <c r="H15" s="31"/>
      <c r="I15" s="32">
        <v>7</v>
      </c>
      <c r="J15" s="33">
        <v>6.25</v>
      </c>
      <c r="K15" s="32">
        <v>5.75</v>
      </c>
    </row>
    <row r="16" spans="1:11" x14ac:dyDescent="0.3">
      <c r="A16" s="14" t="s">
        <v>51</v>
      </c>
      <c r="B16" s="14" t="s">
        <v>34</v>
      </c>
      <c r="C16" s="15">
        <v>0.56000000000000005</v>
      </c>
      <c r="D16" s="14">
        <v>2</v>
      </c>
      <c r="E16" s="16">
        <f t="shared" ref="E16" si="1">(C16*D16)</f>
        <v>1.1200000000000001</v>
      </c>
      <c r="F16" s="116"/>
      <c r="G16" s="24" t="s">
        <v>14</v>
      </c>
      <c r="H16" s="34">
        <v>105</v>
      </c>
      <c r="I16" s="15">
        <f>I8/$H$8</f>
        <v>1.852576190476189</v>
      </c>
      <c r="J16" s="15">
        <f>J8/$H$8</f>
        <v>1.102576190476189</v>
      </c>
      <c r="K16" s="15">
        <f>K8/$H$8</f>
        <v>0.60257619047618916</v>
      </c>
    </row>
    <row r="17" spans="1:12" x14ac:dyDescent="0.3">
      <c r="A17" s="14" t="s">
        <v>74</v>
      </c>
      <c r="B17" s="14" t="s">
        <v>34</v>
      </c>
      <c r="C17" s="15">
        <v>1.4</v>
      </c>
      <c r="D17" s="14">
        <v>13.7</v>
      </c>
      <c r="E17" s="16">
        <f>C17*D17</f>
        <v>19.179999999999996</v>
      </c>
      <c r="F17" s="116"/>
      <c r="G17" s="24" t="s">
        <v>17</v>
      </c>
      <c r="H17" s="34">
        <v>85</v>
      </c>
      <c r="I17" s="15">
        <f>I9/$H$9</f>
        <v>0.64141764705882187</v>
      </c>
      <c r="J17" s="15">
        <f>J9/$H$9</f>
        <v>-0.10858235294117816</v>
      </c>
      <c r="K17" s="15">
        <f>K9/$H$9</f>
        <v>-0.60858235294117813</v>
      </c>
    </row>
    <row r="18" spans="1:12" x14ac:dyDescent="0.3">
      <c r="A18" s="14" t="s">
        <v>35</v>
      </c>
      <c r="B18" s="15">
        <f>SUM(E6:E17)</f>
        <v>265.17</v>
      </c>
      <c r="C18" s="48">
        <v>0.06</v>
      </c>
      <c r="D18" s="14">
        <v>6</v>
      </c>
      <c r="E18" s="16">
        <f>B18*(D18/12)*C18</f>
        <v>7.9550999999999998</v>
      </c>
      <c r="F18" s="17"/>
      <c r="G18" s="24" t="s">
        <v>18</v>
      </c>
      <c r="H18" s="34">
        <v>65</v>
      </c>
      <c r="I18" s="15">
        <f>I10/$H$10</f>
        <v>-1.3150692307692329</v>
      </c>
      <c r="J18" s="15">
        <f>J10/$H$10</f>
        <v>-2.0650692307692329</v>
      </c>
      <c r="K18" s="15">
        <f>K10/$H$10</f>
        <v>-2.5650692307692329</v>
      </c>
    </row>
    <row r="19" spans="1:12" x14ac:dyDescent="0.3">
      <c r="A19" s="51" t="s">
        <v>21</v>
      </c>
      <c r="B19" s="52"/>
      <c r="C19" s="52"/>
      <c r="D19" s="52"/>
      <c r="E19" s="53">
        <f>SUM(E6:E18)</f>
        <v>273.12510000000003</v>
      </c>
      <c r="F19" s="17"/>
    </row>
    <row r="20" spans="1:12" x14ac:dyDescent="0.3">
      <c r="F20" s="17"/>
      <c r="G20" s="35" t="s">
        <v>20</v>
      </c>
      <c r="H20" s="31"/>
      <c r="I20" s="31"/>
    </row>
    <row r="21" spans="1:12" x14ac:dyDescent="0.3">
      <c r="A21" s="7" t="s">
        <v>22</v>
      </c>
      <c r="B21" s="11"/>
      <c r="C21" s="11"/>
      <c r="D21" s="11"/>
      <c r="E21" s="11"/>
      <c r="F21" s="17"/>
      <c r="G21" s="30" t="s">
        <v>39</v>
      </c>
      <c r="H21" s="31"/>
      <c r="I21" s="36"/>
      <c r="K21" s="26"/>
    </row>
    <row r="22" spans="1:12" x14ac:dyDescent="0.3">
      <c r="A22" s="49" t="s">
        <v>2</v>
      </c>
      <c r="B22" s="49" t="s">
        <v>3</v>
      </c>
      <c r="C22" s="49" t="s">
        <v>4</v>
      </c>
      <c r="D22" s="49" t="s">
        <v>5</v>
      </c>
      <c r="E22" s="50" t="s">
        <v>6</v>
      </c>
      <c r="F22" s="17"/>
      <c r="G22" s="24" t="s">
        <v>14</v>
      </c>
      <c r="H22" s="34">
        <v>105</v>
      </c>
      <c r="I22" s="15">
        <f>$E$33/H8</f>
        <v>5.1474238095238105</v>
      </c>
      <c r="K22" s="26"/>
    </row>
    <row r="23" spans="1:12" x14ac:dyDescent="0.3">
      <c r="A23" s="14" t="s">
        <v>43</v>
      </c>
      <c r="B23" s="14" t="s">
        <v>23</v>
      </c>
      <c r="C23" s="15">
        <v>12.26</v>
      </c>
      <c r="D23" s="14">
        <v>1</v>
      </c>
      <c r="E23" s="16">
        <f>C23*D23</f>
        <v>12.26</v>
      </c>
      <c r="F23" s="17"/>
      <c r="G23" s="24" t="s">
        <v>17</v>
      </c>
      <c r="H23" s="34">
        <v>85</v>
      </c>
      <c r="I23" s="15">
        <f>$E$33/H9</f>
        <v>6.3585823529411778</v>
      </c>
      <c r="J23" s="3"/>
      <c r="K23" s="26"/>
    </row>
    <row r="24" spans="1:12" x14ac:dyDescent="0.3">
      <c r="A24" s="14" t="s">
        <v>44</v>
      </c>
      <c r="B24" s="14" t="s">
        <v>23</v>
      </c>
      <c r="C24" s="15">
        <v>20.41</v>
      </c>
      <c r="D24" s="14">
        <v>2</v>
      </c>
      <c r="E24" s="16">
        <f>C24*D24</f>
        <v>40.82</v>
      </c>
      <c r="F24" s="17"/>
      <c r="G24" s="24" t="s">
        <v>18</v>
      </c>
      <c r="H24" s="34">
        <v>65</v>
      </c>
      <c r="I24" s="15">
        <f>$E$33/H10</f>
        <v>8.3150692307692324</v>
      </c>
      <c r="J24" s="3"/>
      <c r="K24" s="26"/>
    </row>
    <row r="25" spans="1:12" x14ac:dyDescent="0.3">
      <c r="A25" s="14" t="s">
        <v>45</v>
      </c>
      <c r="B25" s="14" t="s">
        <v>23</v>
      </c>
      <c r="C25" s="15">
        <v>13.19</v>
      </c>
      <c r="D25" s="14">
        <v>1</v>
      </c>
      <c r="E25" s="16">
        <f t="shared" ref="E25:E26" si="2">C25*D25</f>
        <v>13.19</v>
      </c>
      <c r="F25" s="26"/>
    </row>
    <row r="26" spans="1:12" x14ac:dyDescent="0.3">
      <c r="A26" s="14" t="s">
        <v>46</v>
      </c>
      <c r="B26" s="14" t="s">
        <v>19</v>
      </c>
      <c r="C26" s="15">
        <v>14.66</v>
      </c>
      <c r="D26" s="14">
        <v>2</v>
      </c>
      <c r="E26" s="16">
        <f t="shared" si="2"/>
        <v>29.32</v>
      </c>
      <c r="F26" s="26"/>
    </row>
    <row r="27" spans="1:12" x14ac:dyDescent="0.3">
      <c r="A27" s="14" t="s">
        <v>36</v>
      </c>
      <c r="B27" s="14" t="s">
        <v>19</v>
      </c>
      <c r="C27" s="15">
        <v>41.39</v>
      </c>
      <c r="D27" s="14">
        <v>1</v>
      </c>
      <c r="E27" s="16">
        <f>C27*D27</f>
        <v>41.39</v>
      </c>
      <c r="F27" s="3"/>
    </row>
    <row r="28" spans="1:12" x14ac:dyDescent="0.3">
      <c r="A28" s="14" t="s">
        <v>50</v>
      </c>
      <c r="B28" s="14" t="s">
        <v>19</v>
      </c>
      <c r="C28" s="15">
        <v>0.3</v>
      </c>
      <c r="D28" s="14">
        <f>H9</f>
        <v>85</v>
      </c>
      <c r="E28" s="16">
        <f>C28*D28</f>
        <v>25.5</v>
      </c>
      <c r="F28" s="63"/>
    </row>
    <row r="29" spans="1:12" ht="15" x14ac:dyDescent="0.3">
      <c r="A29" s="14" t="s">
        <v>54</v>
      </c>
      <c r="B29" s="15">
        <f>SUM(E23:E28)</f>
        <v>162.48000000000002</v>
      </c>
      <c r="C29" s="54">
        <v>0.06</v>
      </c>
      <c r="D29" s="14">
        <v>6</v>
      </c>
      <c r="E29" s="16">
        <f>B29*(D29/12)*C29</f>
        <v>4.8744000000000005</v>
      </c>
      <c r="F29" s="17"/>
      <c r="L29" s="64"/>
    </row>
    <row r="30" spans="1:12" x14ac:dyDescent="0.3">
      <c r="A30" s="14" t="s">
        <v>24</v>
      </c>
      <c r="B30" s="14" t="s">
        <v>19</v>
      </c>
      <c r="C30" s="15">
        <v>100</v>
      </c>
      <c r="D30" s="14">
        <v>1</v>
      </c>
      <c r="E30" s="16">
        <f>C30*D30</f>
        <v>100</v>
      </c>
      <c r="F30" s="17"/>
      <c r="L30" s="64"/>
    </row>
    <row r="31" spans="1:12" x14ac:dyDescent="0.3">
      <c r="A31" s="51" t="s">
        <v>25</v>
      </c>
      <c r="B31" s="52"/>
      <c r="C31" s="52"/>
      <c r="D31" s="52"/>
      <c r="E31" s="53">
        <f>SUM(E23:E30)</f>
        <v>267.35440000000006</v>
      </c>
      <c r="F31" s="17"/>
    </row>
    <row r="32" spans="1:12" x14ac:dyDescent="0.3">
      <c r="A32" s="3"/>
      <c r="B32" s="3"/>
      <c r="C32" s="26"/>
      <c r="D32" s="3"/>
      <c r="E32" s="17"/>
      <c r="F32" s="17"/>
      <c r="L32" s="64"/>
    </row>
    <row r="33" spans="1:12" x14ac:dyDescent="0.3">
      <c r="A33" s="38" t="s">
        <v>26</v>
      </c>
      <c r="B33" s="39"/>
      <c r="C33" s="40"/>
      <c r="D33" s="40"/>
      <c r="E33" s="41">
        <f>E19+E31</f>
        <v>540.47950000000014</v>
      </c>
      <c r="F33" s="17"/>
      <c r="L33" s="64"/>
    </row>
    <row r="34" spans="1:12" x14ac:dyDescent="0.3">
      <c r="A34" s="38" t="s">
        <v>27</v>
      </c>
      <c r="B34" s="39"/>
      <c r="C34" s="40"/>
      <c r="D34" s="40"/>
      <c r="E34" s="41">
        <f>(J7*H9)</f>
        <v>531.25</v>
      </c>
      <c r="F34" s="17"/>
      <c r="G34" s="3"/>
      <c r="H34" s="3"/>
      <c r="I34" s="3"/>
      <c r="J34" s="3"/>
      <c r="K34" s="26"/>
      <c r="L34" s="64"/>
    </row>
    <row r="35" spans="1:12" x14ac:dyDescent="0.3">
      <c r="A35" s="38" t="s">
        <v>28</v>
      </c>
      <c r="B35" s="43"/>
      <c r="C35" s="44"/>
      <c r="D35" s="44"/>
      <c r="E35" s="45">
        <f>SUM(E34-E33)</f>
        <v>-9.2295000000001437</v>
      </c>
      <c r="F35" s="64"/>
      <c r="G35" s="3"/>
      <c r="H35" s="3"/>
      <c r="I35" s="3"/>
      <c r="J35" s="3"/>
      <c r="K35" s="26"/>
      <c r="L35" s="64"/>
    </row>
    <row r="36" spans="1:12" x14ac:dyDescent="0.3">
      <c r="F36" s="17"/>
      <c r="G36" s="3"/>
      <c r="H36" s="3"/>
      <c r="I36" s="3"/>
      <c r="J36" s="3"/>
      <c r="K36" s="26"/>
      <c r="L36" s="64"/>
    </row>
    <row r="37" spans="1:12" ht="15" x14ac:dyDescent="0.3">
      <c r="A37" s="46" t="s">
        <v>52</v>
      </c>
      <c r="F37" s="17"/>
      <c r="G37" s="3"/>
      <c r="H37" s="3"/>
      <c r="I37" s="3"/>
      <c r="J37" s="3"/>
      <c r="K37" s="26"/>
      <c r="L37" s="64"/>
    </row>
    <row r="38" spans="1:12" x14ac:dyDescent="0.3">
      <c r="A38" s="3"/>
      <c r="B38" s="3"/>
      <c r="C38" s="3"/>
      <c r="D38" s="3"/>
      <c r="E38" s="3"/>
      <c r="F38" s="17"/>
      <c r="G38" s="26"/>
      <c r="H38" s="3"/>
      <c r="I38" s="3"/>
      <c r="J38" s="3"/>
      <c r="K38" s="3"/>
    </row>
    <row r="39" spans="1:12" ht="15" x14ac:dyDescent="0.3">
      <c r="A39" s="46" t="s">
        <v>55</v>
      </c>
      <c r="B39" s="3"/>
      <c r="C39" s="3"/>
      <c r="D39" s="3"/>
      <c r="E39" s="3"/>
      <c r="F39" s="17"/>
      <c r="G39" s="3"/>
      <c r="H39" s="3"/>
      <c r="I39" s="3"/>
      <c r="J39" s="3"/>
      <c r="K39" s="3"/>
    </row>
    <row r="40" spans="1:12" x14ac:dyDescent="0.3">
      <c r="F40" s="17"/>
      <c r="G40" s="3"/>
      <c r="H40" s="3"/>
      <c r="I40" s="3"/>
      <c r="J40" s="3"/>
      <c r="K40" s="3"/>
    </row>
    <row r="41" spans="1:12" x14ac:dyDescent="0.3">
      <c r="F41" s="26"/>
      <c r="G41" s="37"/>
      <c r="H41" s="37"/>
      <c r="I41" s="37"/>
      <c r="J41" s="37"/>
      <c r="K41" s="37"/>
    </row>
    <row r="42" spans="1:12" x14ac:dyDescent="0.3">
      <c r="A42" s="140" t="s">
        <v>78</v>
      </c>
      <c r="F42" s="26"/>
      <c r="G42" s="37"/>
      <c r="H42" s="37"/>
      <c r="I42" s="37"/>
      <c r="J42" s="37"/>
      <c r="K42" s="37"/>
    </row>
    <row r="43" spans="1:12" x14ac:dyDescent="0.3">
      <c r="F43" s="17"/>
      <c r="G43" s="37"/>
      <c r="H43" s="37"/>
      <c r="I43" s="37"/>
      <c r="J43" s="37"/>
      <c r="K43" s="37"/>
    </row>
    <row r="44" spans="1:12" x14ac:dyDescent="0.3">
      <c r="A44" s="3"/>
      <c r="B44" s="3"/>
      <c r="C44" s="3"/>
      <c r="D44" s="3"/>
      <c r="E44" s="3"/>
      <c r="F44" s="17"/>
      <c r="G44" s="3"/>
      <c r="H44" s="3"/>
      <c r="I44" s="3"/>
      <c r="J44" s="3"/>
      <c r="K44" s="3"/>
    </row>
    <row r="45" spans="1:12" ht="15" x14ac:dyDescent="0.3">
      <c r="A45" s="46"/>
      <c r="B45" s="3"/>
      <c r="C45" s="3"/>
      <c r="D45" s="3"/>
      <c r="E45" s="3"/>
      <c r="F45" s="17"/>
      <c r="G45" s="3"/>
      <c r="H45" s="3"/>
      <c r="I45" s="3"/>
      <c r="J45" s="3"/>
      <c r="K45" s="3"/>
    </row>
    <row r="46" spans="1:12" x14ac:dyDescent="0.3">
      <c r="F46" s="42"/>
      <c r="G46" s="3"/>
      <c r="H46" s="3"/>
      <c r="I46" s="3"/>
      <c r="J46" s="3"/>
      <c r="K46" s="3"/>
    </row>
    <row r="47" spans="1:12" x14ac:dyDescent="0.3">
      <c r="F47" s="3"/>
      <c r="G47" s="3"/>
      <c r="H47" s="3"/>
      <c r="I47" s="3"/>
      <c r="J47" s="3"/>
      <c r="K47" s="3"/>
    </row>
    <row r="48" spans="1:12" x14ac:dyDescent="0.3">
      <c r="F48" s="3"/>
      <c r="G48" s="3"/>
      <c r="H48" s="3"/>
      <c r="I48" s="3"/>
      <c r="J48" s="3"/>
      <c r="K48" s="3"/>
    </row>
    <row r="49" spans="2:1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3">
      <c r="B51" s="47"/>
      <c r="C51" s="47"/>
      <c r="D51" s="47"/>
      <c r="E51" s="42"/>
      <c r="F51" s="3"/>
      <c r="G51" s="3"/>
      <c r="H51" s="3"/>
      <c r="I51" s="3"/>
      <c r="J51" s="3"/>
      <c r="K51" s="3"/>
    </row>
    <row r="52" spans="2:1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3">
      <c r="F53" s="42"/>
      <c r="G53" s="3"/>
      <c r="H53" s="3"/>
      <c r="I53" s="3"/>
      <c r="J53" s="3"/>
      <c r="K53" s="3"/>
    </row>
    <row r="54" spans="2:11" x14ac:dyDescent="0.3">
      <c r="F54" s="3"/>
      <c r="G54" s="3"/>
      <c r="H54" s="3"/>
      <c r="I54" s="3"/>
      <c r="J54" s="3"/>
      <c r="K54" s="3"/>
    </row>
    <row r="55" spans="2:11" x14ac:dyDescent="0.3">
      <c r="F55" s="3"/>
      <c r="G55" s="3"/>
      <c r="H55" s="3"/>
      <c r="I55" s="3"/>
      <c r="J55" s="3"/>
      <c r="K55" s="3"/>
    </row>
  </sheetData>
  <pageMargins left="0.7" right="0.7" top="0.75" bottom="0.75" header="0.3" footer="0.3"/>
  <pageSetup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0819-9102-4115-9B58-7DAF3C42BAEF}">
  <sheetPr>
    <pageSetUpPr fitToPage="1"/>
  </sheetPr>
  <dimension ref="A1:L68"/>
  <sheetViews>
    <sheetView workbookViewId="0">
      <selection activeCell="G1" sqref="G1"/>
    </sheetView>
  </sheetViews>
  <sheetFormatPr defaultColWidth="9.109375" defaultRowHeight="14.4" x14ac:dyDescent="0.3"/>
  <cols>
    <col min="1" max="1" width="30" style="68" customWidth="1"/>
    <col min="2" max="2" width="11" style="68" customWidth="1"/>
    <col min="3" max="6" width="9.109375" style="68"/>
    <col min="7" max="7" width="9.109375" style="68" customWidth="1"/>
    <col min="8" max="8" width="15" style="68" customWidth="1"/>
    <col min="9" max="9" width="10.88671875" style="68" bestFit="1" customWidth="1"/>
    <col min="10" max="16384" width="9.109375" style="68"/>
  </cols>
  <sheetData>
    <row r="1" spans="1:11" ht="15.6" x14ac:dyDescent="0.3">
      <c r="A1" s="65" t="s">
        <v>62</v>
      </c>
      <c r="B1" s="66"/>
      <c r="C1" s="66"/>
      <c r="D1" s="66"/>
      <c r="E1" s="67"/>
      <c r="F1" s="67"/>
      <c r="G1" s="67"/>
      <c r="H1" s="67"/>
      <c r="I1" s="67"/>
      <c r="J1" s="67"/>
      <c r="K1" s="67"/>
    </row>
    <row r="2" spans="1:11" ht="15.6" x14ac:dyDescent="0.3">
      <c r="A2" s="69" t="s">
        <v>71</v>
      </c>
      <c r="B2" s="66"/>
      <c r="C2" s="66"/>
      <c r="D2" s="66"/>
      <c r="E2" s="67"/>
      <c r="F2" s="67"/>
      <c r="G2" s="67"/>
      <c r="H2" s="67"/>
      <c r="I2" s="67"/>
      <c r="J2" s="67"/>
      <c r="K2" s="67"/>
    </row>
    <row r="3" spans="1:11" ht="15.6" x14ac:dyDescent="0.3">
      <c r="A3" s="65" t="s">
        <v>1</v>
      </c>
      <c r="B3" s="70"/>
      <c r="C3" s="67"/>
      <c r="D3" s="66"/>
      <c r="E3" s="67"/>
      <c r="F3" s="67"/>
      <c r="G3" s="67"/>
      <c r="H3" s="67"/>
      <c r="I3" s="67"/>
      <c r="J3" s="67"/>
      <c r="K3" s="67"/>
    </row>
    <row r="4" spans="1:11" ht="15.6" x14ac:dyDescent="0.3">
      <c r="A4" s="71" t="s">
        <v>0</v>
      </c>
      <c r="B4" s="72"/>
      <c r="C4" s="72"/>
      <c r="D4" s="72"/>
      <c r="E4" s="73"/>
      <c r="F4" s="67"/>
      <c r="G4" s="67"/>
      <c r="I4" s="65" t="s">
        <v>63</v>
      </c>
      <c r="J4" s="74"/>
      <c r="K4" s="74"/>
    </row>
    <row r="5" spans="1:11" x14ac:dyDescent="0.3">
      <c r="A5" s="75" t="s">
        <v>2</v>
      </c>
      <c r="B5" s="75" t="s">
        <v>3</v>
      </c>
      <c r="C5" s="75" t="s">
        <v>4</v>
      </c>
      <c r="D5" s="75" t="s">
        <v>5</v>
      </c>
      <c r="E5" s="76" t="s">
        <v>6</v>
      </c>
      <c r="F5" s="125"/>
      <c r="G5" s="67"/>
      <c r="H5" s="67"/>
      <c r="I5" s="77"/>
      <c r="J5" s="78" t="s">
        <v>29</v>
      </c>
      <c r="K5" s="79"/>
    </row>
    <row r="6" spans="1:11" x14ac:dyDescent="0.3">
      <c r="A6" s="80" t="s">
        <v>7</v>
      </c>
      <c r="B6" s="80" t="s">
        <v>8</v>
      </c>
      <c r="C6" s="128">
        <v>0.68</v>
      </c>
      <c r="D6" s="129">
        <v>70</v>
      </c>
      <c r="E6" s="82">
        <f t="shared" ref="E6:E27" si="0">(C6*D6)</f>
        <v>47.6</v>
      </c>
      <c r="F6" s="126"/>
      <c r="G6" s="83"/>
      <c r="H6" s="83"/>
      <c r="I6" s="84" t="s">
        <v>9</v>
      </c>
      <c r="J6" s="85" t="s">
        <v>10</v>
      </c>
      <c r="K6" s="84" t="s">
        <v>11</v>
      </c>
    </row>
    <row r="7" spans="1:11" x14ac:dyDescent="0.3">
      <c r="A7" s="80" t="s">
        <v>12</v>
      </c>
      <c r="B7" s="80" t="s">
        <v>8</v>
      </c>
      <c r="C7" s="128">
        <v>0.91</v>
      </c>
      <c r="D7" s="129">
        <v>85</v>
      </c>
      <c r="E7" s="82">
        <f t="shared" si="0"/>
        <v>77.350000000000009</v>
      </c>
      <c r="F7" s="126"/>
      <c r="G7" s="86" t="s">
        <v>38</v>
      </c>
      <c r="H7" s="71"/>
      <c r="I7" s="131">
        <v>8</v>
      </c>
      <c r="J7" s="132">
        <v>7.5</v>
      </c>
      <c r="K7" s="131">
        <v>7</v>
      </c>
    </row>
    <row r="8" spans="1:11" x14ac:dyDescent="0.3">
      <c r="A8" s="80" t="s">
        <v>13</v>
      </c>
      <c r="B8" s="80" t="s">
        <v>8</v>
      </c>
      <c r="C8" s="128">
        <v>0.41</v>
      </c>
      <c r="D8" s="129">
        <v>75</v>
      </c>
      <c r="E8" s="82">
        <f t="shared" si="0"/>
        <v>30.749999999999996</v>
      </c>
      <c r="F8" s="126"/>
      <c r="G8" s="89" t="s">
        <v>14</v>
      </c>
      <c r="H8" s="133">
        <v>105</v>
      </c>
      <c r="I8" s="82">
        <f>SUM(I7*$H$8)</f>
        <v>840</v>
      </c>
      <c r="J8" s="82">
        <f t="shared" ref="J8:K8" si="1">SUM(J7*$H$8)</f>
        <v>787.5</v>
      </c>
      <c r="K8" s="82">
        <f t="shared" si="1"/>
        <v>735</v>
      </c>
    </row>
    <row r="9" spans="1:11" x14ac:dyDescent="0.3">
      <c r="A9" s="80" t="s">
        <v>15</v>
      </c>
      <c r="B9" s="80" t="s">
        <v>16</v>
      </c>
      <c r="C9" s="128">
        <v>60</v>
      </c>
      <c r="D9" s="129">
        <v>0.5</v>
      </c>
      <c r="E9" s="82">
        <f t="shared" si="0"/>
        <v>30</v>
      </c>
      <c r="F9" s="126"/>
      <c r="G9" s="89" t="s">
        <v>17</v>
      </c>
      <c r="H9" s="133">
        <v>85</v>
      </c>
      <c r="I9" s="82">
        <f>SUM(I7*$H$9)</f>
        <v>680</v>
      </c>
      <c r="J9" s="82">
        <f t="shared" ref="J9:K9" si="2">SUM(J7*$H$9)</f>
        <v>637.5</v>
      </c>
      <c r="K9" s="82">
        <f t="shared" si="2"/>
        <v>595</v>
      </c>
    </row>
    <row r="10" spans="1:11" x14ac:dyDescent="0.3">
      <c r="A10" s="80" t="s">
        <v>40</v>
      </c>
      <c r="B10" s="80" t="s">
        <v>41</v>
      </c>
      <c r="C10" s="128">
        <v>12</v>
      </c>
      <c r="D10" s="129">
        <v>1</v>
      </c>
      <c r="E10" s="82">
        <f t="shared" si="0"/>
        <v>12</v>
      </c>
      <c r="F10" s="126"/>
      <c r="G10" s="89" t="s">
        <v>18</v>
      </c>
      <c r="H10" s="133">
        <v>65</v>
      </c>
      <c r="I10" s="82">
        <f>SUM(I7*$H$10)</f>
        <v>520</v>
      </c>
      <c r="J10" s="82">
        <f t="shared" ref="J10:K10" si="3">SUM(J7*$H$10)</f>
        <v>487.5</v>
      </c>
      <c r="K10" s="82">
        <f t="shared" si="3"/>
        <v>455</v>
      </c>
    </row>
    <row r="11" spans="1:11" x14ac:dyDescent="0.3">
      <c r="A11" s="80" t="s">
        <v>75</v>
      </c>
      <c r="B11" s="80" t="s">
        <v>42</v>
      </c>
      <c r="C11" s="128">
        <v>0.4</v>
      </c>
      <c r="D11" s="129">
        <v>150</v>
      </c>
      <c r="E11" s="82">
        <f t="shared" si="0"/>
        <v>60</v>
      </c>
      <c r="F11" s="126"/>
    </row>
    <row r="12" spans="1:11" ht="15.6" x14ac:dyDescent="0.3">
      <c r="A12" s="80" t="s">
        <v>56</v>
      </c>
      <c r="B12" s="80" t="s">
        <v>57</v>
      </c>
      <c r="C12" s="128">
        <v>175</v>
      </c>
      <c r="D12" s="129">
        <v>0.35</v>
      </c>
      <c r="E12" s="82">
        <f t="shared" si="0"/>
        <v>61.249999999999993</v>
      </c>
      <c r="F12" s="126"/>
      <c r="G12" s="67"/>
      <c r="I12" s="65" t="s">
        <v>64</v>
      </c>
      <c r="J12" s="74"/>
      <c r="K12" s="74"/>
    </row>
    <row r="13" spans="1:11" x14ac:dyDescent="0.3">
      <c r="A13" s="80" t="s">
        <v>70</v>
      </c>
      <c r="B13" s="80" t="s">
        <v>34</v>
      </c>
      <c r="C13" s="128">
        <v>1.56</v>
      </c>
      <c r="D13" s="129">
        <v>12</v>
      </c>
      <c r="E13" s="82">
        <f t="shared" si="0"/>
        <v>18.72</v>
      </c>
      <c r="F13" s="126"/>
      <c r="G13" s="67"/>
      <c r="H13" s="67"/>
      <c r="I13" s="77"/>
      <c r="J13" s="78" t="s">
        <v>29</v>
      </c>
      <c r="K13" s="79"/>
    </row>
    <row r="14" spans="1:11" x14ac:dyDescent="0.3">
      <c r="A14" s="80" t="s">
        <v>69</v>
      </c>
      <c r="B14" s="80" t="s">
        <v>34</v>
      </c>
      <c r="C14" s="128">
        <v>5.4</v>
      </c>
      <c r="D14" s="129">
        <v>0.8</v>
      </c>
      <c r="E14" s="82">
        <f t="shared" si="0"/>
        <v>4.32</v>
      </c>
      <c r="F14" s="126"/>
      <c r="G14" s="83"/>
      <c r="H14" s="83"/>
      <c r="I14" s="84" t="s">
        <v>9</v>
      </c>
      <c r="J14" s="85" t="s">
        <v>10</v>
      </c>
      <c r="K14" s="84" t="s">
        <v>11</v>
      </c>
    </row>
    <row r="15" spans="1:11" x14ac:dyDescent="0.3">
      <c r="A15" s="80" t="s">
        <v>47</v>
      </c>
      <c r="B15" s="80" t="s">
        <v>33</v>
      </c>
      <c r="C15" s="128">
        <v>4.05</v>
      </c>
      <c r="D15" s="129">
        <v>1</v>
      </c>
      <c r="E15" s="82">
        <f t="shared" si="0"/>
        <v>4.05</v>
      </c>
      <c r="F15" s="126"/>
      <c r="G15" s="86" t="s">
        <v>38</v>
      </c>
      <c r="H15" s="71"/>
      <c r="I15" s="131">
        <v>12</v>
      </c>
      <c r="J15" s="132">
        <v>11.5</v>
      </c>
      <c r="K15" s="131">
        <v>11</v>
      </c>
    </row>
    <row r="16" spans="1:11" x14ac:dyDescent="0.3">
      <c r="A16" s="80" t="s">
        <v>58</v>
      </c>
      <c r="B16" s="80" t="s">
        <v>60</v>
      </c>
      <c r="C16" s="128">
        <v>3.82</v>
      </c>
      <c r="D16" s="129">
        <v>1</v>
      </c>
      <c r="E16" s="82">
        <f t="shared" si="0"/>
        <v>3.82</v>
      </c>
      <c r="F16" s="126"/>
      <c r="G16" s="89" t="s">
        <v>14</v>
      </c>
      <c r="H16" s="133">
        <v>75</v>
      </c>
      <c r="I16" s="82">
        <f>SUM(I15*$H$16)</f>
        <v>900</v>
      </c>
      <c r="J16" s="82">
        <f>SUM(J15*$H$16)</f>
        <v>862.5</v>
      </c>
      <c r="K16" s="82">
        <f>SUM(K15*$H$16)</f>
        <v>825</v>
      </c>
    </row>
    <row r="17" spans="1:11" x14ac:dyDescent="0.3">
      <c r="A17" s="80" t="s">
        <v>59</v>
      </c>
      <c r="B17" s="80" t="s">
        <v>33</v>
      </c>
      <c r="C17" s="128">
        <v>6.4</v>
      </c>
      <c r="D17" s="129">
        <v>1</v>
      </c>
      <c r="E17" s="82">
        <f t="shared" si="0"/>
        <v>6.4</v>
      </c>
      <c r="F17" s="126"/>
      <c r="G17" s="89" t="s">
        <v>17</v>
      </c>
      <c r="H17" s="133">
        <v>60</v>
      </c>
      <c r="I17" s="82">
        <f>SUM(I15*$H$17)</f>
        <v>720</v>
      </c>
      <c r="J17" s="82">
        <f>SUM(J15*$H$17)</f>
        <v>690</v>
      </c>
      <c r="K17" s="82">
        <f>SUM(K15*$H$17)</f>
        <v>660</v>
      </c>
    </row>
    <row r="18" spans="1:11" x14ac:dyDescent="0.3">
      <c r="A18" s="80" t="s">
        <v>48</v>
      </c>
      <c r="B18" s="80" t="s">
        <v>34</v>
      </c>
      <c r="C18" s="128">
        <v>1.69</v>
      </c>
      <c r="D18" s="129">
        <v>2</v>
      </c>
      <c r="E18" s="82">
        <f t="shared" si="0"/>
        <v>3.38</v>
      </c>
      <c r="F18" s="127"/>
      <c r="G18" s="89" t="s">
        <v>18</v>
      </c>
      <c r="H18" s="133">
        <v>45</v>
      </c>
      <c r="I18" s="82">
        <f>SUM(I15*$H$18)</f>
        <v>540</v>
      </c>
      <c r="J18" s="82">
        <f>SUM(J15*$H$18)</f>
        <v>517.5</v>
      </c>
      <c r="K18" s="82">
        <f>SUM(K15*$H$18)</f>
        <v>495</v>
      </c>
    </row>
    <row r="19" spans="1:11" x14ac:dyDescent="0.3">
      <c r="A19" s="80" t="s">
        <v>51</v>
      </c>
      <c r="B19" s="80" t="s">
        <v>34</v>
      </c>
      <c r="C19" s="129">
        <v>0.56000000000000005</v>
      </c>
      <c r="D19" s="129">
        <v>2</v>
      </c>
      <c r="E19" s="82">
        <f t="shared" si="0"/>
        <v>1.1200000000000001</v>
      </c>
      <c r="F19" s="126"/>
    </row>
    <row r="20" spans="1:11" ht="15.6" x14ac:dyDescent="0.3">
      <c r="A20" s="80" t="s">
        <v>74</v>
      </c>
      <c r="B20" s="80" t="s">
        <v>34</v>
      </c>
      <c r="C20" s="129">
        <v>1.4</v>
      </c>
      <c r="D20" s="129">
        <v>13.7</v>
      </c>
      <c r="E20" s="82">
        <f t="shared" si="0"/>
        <v>19.179999999999996</v>
      </c>
      <c r="F20" s="126"/>
      <c r="H20" s="65" t="s">
        <v>31</v>
      </c>
    </row>
    <row r="21" spans="1:11" x14ac:dyDescent="0.3">
      <c r="A21" s="129"/>
      <c r="B21" s="129"/>
      <c r="C21" s="129"/>
      <c r="D21" s="129"/>
      <c r="E21" s="82">
        <f t="shared" si="0"/>
        <v>0</v>
      </c>
      <c r="F21" s="126"/>
      <c r="H21" s="136" t="s">
        <v>38</v>
      </c>
      <c r="I21" s="77"/>
      <c r="J21" s="78" t="s">
        <v>65</v>
      </c>
      <c r="K21" s="79"/>
    </row>
    <row r="22" spans="1:11" x14ac:dyDescent="0.3">
      <c r="A22" s="129"/>
      <c r="B22" s="129"/>
      <c r="C22" s="129"/>
      <c r="D22" s="129"/>
      <c r="E22" s="82">
        <f t="shared" si="0"/>
        <v>0</v>
      </c>
      <c r="F22" s="126"/>
      <c r="H22" s="137"/>
      <c r="I22" s="84" t="s">
        <v>9</v>
      </c>
      <c r="J22" s="85" t="s">
        <v>10</v>
      </c>
      <c r="K22" s="84" t="s">
        <v>11</v>
      </c>
    </row>
    <row r="23" spans="1:11" x14ac:dyDescent="0.3">
      <c r="A23" s="129"/>
      <c r="B23" s="129"/>
      <c r="C23" s="129"/>
      <c r="D23" s="129"/>
      <c r="E23" s="82">
        <f t="shared" si="0"/>
        <v>0</v>
      </c>
      <c r="F23" s="126"/>
      <c r="H23" s="95" t="s">
        <v>14</v>
      </c>
      <c r="I23" s="82">
        <f t="shared" ref="I23:K25" si="4">SUM(I8+I16)-$E$49</f>
        <v>948.09749999999985</v>
      </c>
      <c r="J23" s="82">
        <f t="shared" si="4"/>
        <v>858.09749999999985</v>
      </c>
      <c r="K23" s="82">
        <f t="shared" si="4"/>
        <v>768.09749999999985</v>
      </c>
    </row>
    <row r="24" spans="1:11" x14ac:dyDescent="0.3">
      <c r="A24" s="129"/>
      <c r="B24" s="129"/>
      <c r="C24" s="129"/>
      <c r="D24" s="129"/>
      <c r="E24" s="82">
        <f t="shared" si="0"/>
        <v>0</v>
      </c>
      <c r="F24" s="126"/>
      <c r="H24" s="95" t="s">
        <v>17</v>
      </c>
      <c r="I24" s="82">
        <f t="shared" si="4"/>
        <v>608.09749999999985</v>
      </c>
      <c r="J24" s="82">
        <f t="shared" si="4"/>
        <v>535.59749999999985</v>
      </c>
      <c r="K24" s="82">
        <f t="shared" si="4"/>
        <v>463.09749999999985</v>
      </c>
    </row>
    <row r="25" spans="1:11" x14ac:dyDescent="0.3">
      <c r="A25" s="129"/>
      <c r="B25" s="129"/>
      <c r="C25" s="129"/>
      <c r="D25" s="129"/>
      <c r="E25" s="82">
        <f t="shared" si="0"/>
        <v>0</v>
      </c>
      <c r="F25" s="126"/>
      <c r="H25" s="95" t="s">
        <v>18</v>
      </c>
      <c r="I25" s="82">
        <f t="shared" si="4"/>
        <v>268.09749999999985</v>
      </c>
      <c r="J25" s="82">
        <f t="shared" si="4"/>
        <v>213.09749999999985</v>
      </c>
      <c r="K25" s="82">
        <f t="shared" si="4"/>
        <v>158.09749999999985</v>
      </c>
    </row>
    <row r="26" spans="1:11" ht="15.6" x14ac:dyDescent="0.3">
      <c r="A26" s="129"/>
      <c r="B26" s="129"/>
      <c r="C26" s="129"/>
      <c r="D26" s="129"/>
      <c r="E26" s="82">
        <f t="shared" si="0"/>
        <v>0</v>
      </c>
      <c r="F26" s="126"/>
      <c r="H26" s="65"/>
    </row>
    <row r="27" spans="1:11" ht="15.6" x14ac:dyDescent="0.3">
      <c r="A27" s="129"/>
      <c r="B27" s="129"/>
      <c r="C27" s="129"/>
      <c r="D27" s="129"/>
      <c r="E27" s="82">
        <f t="shared" si="0"/>
        <v>0</v>
      </c>
      <c r="F27" s="126"/>
      <c r="H27" s="65"/>
    </row>
    <row r="28" spans="1:11" ht="15" x14ac:dyDescent="0.3">
      <c r="A28" s="80" t="s">
        <v>53</v>
      </c>
      <c r="B28" s="81">
        <f>SUM(E6:E27)</f>
        <v>379.94000000000005</v>
      </c>
      <c r="C28" s="130">
        <v>0.06</v>
      </c>
      <c r="D28" s="129">
        <v>6</v>
      </c>
      <c r="E28" s="82">
        <f>B28*(D28/12)*C28</f>
        <v>11.398200000000001</v>
      </c>
      <c r="F28" s="126"/>
      <c r="G28" s="67"/>
    </row>
    <row r="29" spans="1:11" ht="15.75" customHeight="1" x14ac:dyDescent="0.3">
      <c r="A29" s="92" t="s">
        <v>21</v>
      </c>
      <c r="B29" s="93"/>
      <c r="C29" s="93"/>
      <c r="D29" s="93"/>
      <c r="E29" s="94">
        <f>SUM(E6:E28)</f>
        <v>391.33820000000003</v>
      </c>
      <c r="F29" s="126"/>
      <c r="G29" s="67"/>
    </row>
    <row r="30" spans="1:11" ht="15" customHeight="1" x14ac:dyDescent="0.3">
      <c r="F30" s="126"/>
      <c r="G30" s="83"/>
    </row>
    <row r="31" spans="1:11" x14ac:dyDescent="0.3">
      <c r="A31" s="71" t="s">
        <v>22</v>
      </c>
      <c r="B31" s="77"/>
      <c r="C31" s="77"/>
      <c r="D31" s="77"/>
      <c r="E31" s="77"/>
      <c r="F31" s="126"/>
      <c r="G31" s="96"/>
    </row>
    <row r="32" spans="1:11" x14ac:dyDescent="0.3">
      <c r="A32" s="75" t="s">
        <v>2</v>
      </c>
      <c r="B32" s="75" t="s">
        <v>3</v>
      </c>
      <c r="C32" s="75" t="s">
        <v>4</v>
      </c>
      <c r="D32" s="75" t="s">
        <v>5</v>
      </c>
      <c r="E32" s="76" t="s">
        <v>6</v>
      </c>
      <c r="F32" s="97"/>
      <c r="G32" s="83"/>
    </row>
    <row r="33" spans="1:12" x14ac:dyDescent="0.3">
      <c r="A33" s="80" t="s">
        <v>43</v>
      </c>
      <c r="B33" s="80" t="s">
        <v>23</v>
      </c>
      <c r="C33" s="128">
        <v>12.26</v>
      </c>
      <c r="D33" s="129">
        <v>2</v>
      </c>
      <c r="E33" s="82">
        <f>C33*D33</f>
        <v>24.52</v>
      </c>
      <c r="F33" s="97"/>
      <c r="G33" s="83"/>
    </row>
    <row r="34" spans="1:12" x14ac:dyDescent="0.3">
      <c r="A34" s="80" t="s">
        <v>44</v>
      </c>
      <c r="B34" s="80" t="s">
        <v>23</v>
      </c>
      <c r="C34" s="128">
        <v>20.41</v>
      </c>
      <c r="D34" s="129">
        <v>2</v>
      </c>
      <c r="E34" s="82">
        <f>C34*D34</f>
        <v>40.82</v>
      </c>
      <c r="F34" s="67"/>
      <c r="G34" s="83"/>
    </row>
    <row r="35" spans="1:12" x14ac:dyDescent="0.3">
      <c r="A35" s="80" t="s">
        <v>45</v>
      </c>
      <c r="B35" s="80" t="s">
        <v>23</v>
      </c>
      <c r="C35" s="128">
        <v>13.19</v>
      </c>
      <c r="D35" s="129">
        <v>1</v>
      </c>
      <c r="E35" s="82">
        <f t="shared" ref="E35:E37" si="5">C35*D35</f>
        <v>13.19</v>
      </c>
      <c r="F35" s="125"/>
      <c r="G35" s="67"/>
      <c r="H35" s="67"/>
      <c r="I35" s="67"/>
      <c r="J35" s="67"/>
      <c r="K35" s="67"/>
    </row>
    <row r="36" spans="1:12" x14ac:dyDescent="0.3">
      <c r="A36" s="80" t="s">
        <v>46</v>
      </c>
      <c r="B36" s="80" t="s">
        <v>19</v>
      </c>
      <c r="C36" s="128">
        <v>14.66</v>
      </c>
      <c r="D36" s="129">
        <v>4</v>
      </c>
      <c r="E36" s="82">
        <f t="shared" si="5"/>
        <v>58.64</v>
      </c>
      <c r="F36" s="126"/>
      <c r="G36" s="67"/>
      <c r="H36" s="67"/>
      <c r="I36" s="67"/>
      <c r="J36" s="67"/>
      <c r="K36" s="67"/>
      <c r="L36" s="98"/>
    </row>
    <row r="37" spans="1:12" ht="15.6" x14ac:dyDescent="0.3">
      <c r="A37" s="80" t="s">
        <v>61</v>
      </c>
      <c r="B37" s="80" t="s">
        <v>19</v>
      </c>
      <c r="C37" s="128">
        <v>28.36</v>
      </c>
      <c r="D37" s="129">
        <v>1</v>
      </c>
      <c r="E37" s="82">
        <f t="shared" si="5"/>
        <v>28.36</v>
      </c>
      <c r="F37" s="126"/>
      <c r="H37" s="99"/>
      <c r="L37" s="98"/>
    </row>
    <row r="38" spans="1:12" x14ac:dyDescent="0.3">
      <c r="A38" s="80" t="s">
        <v>36</v>
      </c>
      <c r="B38" s="80" t="s">
        <v>19</v>
      </c>
      <c r="C38" s="128">
        <v>41.39</v>
      </c>
      <c r="D38" s="129">
        <v>2</v>
      </c>
      <c r="E38" s="82">
        <f>C38*D38</f>
        <v>82.78</v>
      </c>
      <c r="F38" s="126"/>
      <c r="G38" s="67"/>
      <c r="H38" s="67"/>
      <c r="I38" s="100"/>
      <c r="J38" s="101"/>
      <c r="K38" s="100"/>
      <c r="L38" s="98"/>
    </row>
    <row r="39" spans="1:12" x14ac:dyDescent="0.3">
      <c r="A39" s="80" t="s">
        <v>50</v>
      </c>
      <c r="B39" s="80" t="s">
        <v>19</v>
      </c>
      <c r="C39" s="128">
        <v>0.3</v>
      </c>
      <c r="D39" s="129">
        <f>H9+H17</f>
        <v>145</v>
      </c>
      <c r="E39" s="82">
        <f>C39*D39</f>
        <v>43.5</v>
      </c>
      <c r="F39" s="126"/>
      <c r="G39" s="67"/>
      <c r="H39" s="67"/>
      <c r="I39" s="100"/>
      <c r="J39" s="101"/>
      <c r="K39" s="100"/>
    </row>
    <row r="40" spans="1:12" x14ac:dyDescent="0.3">
      <c r="A40" s="129"/>
      <c r="B40" s="129"/>
      <c r="C40" s="128"/>
      <c r="D40" s="129"/>
      <c r="E40" s="82">
        <f t="shared" ref="E40:E44" si="6">C40*D40</f>
        <v>0</v>
      </c>
      <c r="F40" s="126"/>
      <c r="G40" s="67"/>
      <c r="H40" s="67"/>
      <c r="I40" s="100"/>
      <c r="J40" s="101"/>
      <c r="K40" s="100"/>
    </row>
    <row r="41" spans="1:12" x14ac:dyDescent="0.3">
      <c r="A41" s="129"/>
      <c r="B41" s="129"/>
      <c r="C41" s="128"/>
      <c r="D41" s="129"/>
      <c r="E41" s="82">
        <f t="shared" si="6"/>
        <v>0</v>
      </c>
      <c r="F41" s="126"/>
      <c r="G41" s="67"/>
      <c r="H41" s="67"/>
      <c r="I41" s="100"/>
      <c r="J41" s="101"/>
      <c r="K41" s="100"/>
    </row>
    <row r="42" spans="1:12" x14ac:dyDescent="0.3">
      <c r="A42" s="129"/>
      <c r="B42" s="129"/>
      <c r="C42" s="128"/>
      <c r="D42" s="129"/>
      <c r="E42" s="82">
        <f t="shared" si="6"/>
        <v>0</v>
      </c>
      <c r="F42" s="126"/>
      <c r="G42" s="67"/>
      <c r="H42" s="67"/>
      <c r="I42" s="100"/>
      <c r="J42" s="101"/>
      <c r="K42" s="100"/>
    </row>
    <row r="43" spans="1:12" x14ac:dyDescent="0.3">
      <c r="A43" s="129"/>
      <c r="B43" s="129"/>
      <c r="C43" s="128"/>
      <c r="D43" s="129"/>
      <c r="E43" s="82">
        <f t="shared" si="6"/>
        <v>0</v>
      </c>
      <c r="F43" s="126"/>
      <c r="G43" s="67"/>
      <c r="H43" s="67"/>
      <c r="I43" s="100"/>
      <c r="J43" s="101"/>
      <c r="K43" s="100"/>
    </row>
    <row r="44" spans="1:12" x14ac:dyDescent="0.3">
      <c r="A44" s="129"/>
      <c r="B44" s="129"/>
      <c r="C44" s="128"/>
      <c r="D44" s="129"/>
      <c r="E44" s="82">
        <f t="shared" si="6"/>
        <v>0</v>
      </c>
      <c r="F44" s="126"/>
      <c r="G44" s="67"/>
      <c r="H44" s="67"/>
      <c r="I44" s="100"/>
      <c r="J44" s="101"/>
      <c r="K44" s="100"/>
    </row>
    <row r="45" spans="1:12" ht="15" x14ac:dyDescent="0.3">
      <c r="A45" s="80" t="s">
        <v>54</v>
      </c>
      <c r="B45" s="81">
        <f>SUM(E33:E44)</f>
        <v>291.81000000000006</v>
      </c>
      <c r="C45" s="124">
        <v>0.06</v>
      </c>
      <c r="D45" s="129">
        <v>6</v>
      </c>
      <c r="E45" s="82">
        <f>B45*(D45/12)*C45</f>
        <v>8.7543000000000006</v>
      </c>
      <c r="F45" s="126"/>
      <c r="G45" s="67"/>
      <c r="H45" s="67"/>
      <c r="I45" s="100"/>
      <c r="J45" s="101"/>
      <c r="K45" s="100"/>
      <c r="L45" s="98"/>
    </row>
    <row r="46" spans="1:12" x14ac:dyDescent="0.3">
      <c r="A46" s="80" t="s">
        <v>24</v>
      </c>
      <c r="B46" s="80" t="s">
        <v>19</v>
      </c>
      <c r="C46" s="128">
        <v>100</v>
      </c>
      <c r="D46" s="129">
        <v>1</v>
      </c>
      <c r="E46" s="82">
        <f>C46*D46</f>
        <v>100</v>
      </c>
      <c r="F46" s="126"/>
      <c r="I46" s="102"/>
      <c r="J46" s="103"/>
      <c r="K46" s="102"/>
      <c r="L46" s="98"/>
    </row>
    <row r="47" spans="1:12" x14ac:dyDescent="0.3">
      <c r="A47" s="92" t="s">
        <v>25</v>
      </c>
      <c r="B47" s="93"/>
      <c r="C47" s="93"/>
      <c r="D47" s="93"/>
      <c r="E47" s="94">
        <f>SUM(E33:E46)</f>
        <v>400.56430000000006</v>
      </c>
      <c r="F47" s="126"/>
      <c r="G47" s="96"/>
      <c r="H47" s="96"/>
      <c r="I47" s="104"/>
      <c r="J47" s="103"/>
      <c r="K47" s="104"/>
      <c r="L47" s="98"/>
    </row>
    <row r="48" spans="1:12" x14ac:dyDescent="0.3">
      <c r="F48" s="98"/>
      <c r="G48" s="83"/>
      <c r="H48" s="83"/>
      <c r="I48" s="97"/>
      <c r="J48" s="97"/>
      <c r="K48" s="97"/>
      <c r="L48" s="98"/>
    </row>
    <row r="49" spans="1:12" x14ac:dyDescent="0.3">
      <c r="A49" s="105" t="s">
        <v>26</v>
      </c>
      <c r="B49" s="106"/>
      <c r="C49" s="107"/>
      <c r="D49" s="107"/>
      <c r="E49" s="108">
        <f>E29+E47</f>
        <v>791.90250000000015</v>
      </c>
      <c r="F49" s="126"/>
      <c r="G49" s="83"/>
      <c r="H49" s="83"/>
      <c r="I49" s="97"/>
      <c r="J49" s="97"/>
      <c r="K49" s="97"/>
      <c r="L49" s="98"/>
    </row>
    <row r="50" spans="1:12" x14ac:dyDescent="0.3">
      <c r="A50" s="105" t="s">
        <v>27</v>
      </c>
      <c r="B50" s="106"/>
      <c r="C50" s="107"/>
      <c r="D50" s="107"/>
      <c r="E50" s="108">
        <f>J9+J17</f>
        <v>1327.5</v>
      </c>
      <c r="F50" s="126"/>
      <c r="G50" s="83"/>
      <c r="H50" s="83"/>
      <c r="I50" s="97"/>
      <c r="J50" s="97"/>
      <c r="K50" s="97"/>
      <c r="L50" s="98"/>
    </row>
    <row r="51" spans="1:12" x14ac:dyDescent="0.3">
      <c r="A51" s="105" t="s">
        <v>28</v>
      </c>
      <c r="B51" s="109"/>
      <c r="C51" s="110"/>
      <c r="D51" s="110"/>
      <c r="E51" s="111">
        <f>SUM(E50-E49)</f>
        <v>535.59749999999985</v>
      </c>
      <c r="F51" s="126"/>
    </row>
    <row r="52" spans="1:12" x14ac:dyDescent="0.3">
      <c r="F52" s="97"/>
      <c r="G52" s="112"/>
      <c r="H52" s="96"/>
      <c r="I52" s="96"/>
    </row>
    <row r="53" spans="1:12" ht="15.75" customHeight="1" x14ac:dyDescent="0.3">
      <c r="A53" s="113" t="s">
        <v>52</v>
      </c>
      <c r="B53" s="113"/>
      <c r="C53" s="113"/>
      <c r="D53" s="113"/>
      <c r="E53" s="113"/>
      <c r="F53" s="113"/>
      <c r="G53" s="96"/>
      <c r="H53" s="96"/>
      <c r="I53" s="97"/>
      <c r="K53" s="97"/>
    </row>
    <row r="54" spans="1:12" ht="15" x14ac:dyDescent="0.3">
      <c r="A54" s="113"/>
      <c r="B54" s="113"/>
      <c r="C54" s="113"/>
      <c r="D54" s="113"/>
      <c r="E54" s="113"/>
      <c r="F54" s="113"/>
      <c r="G54" s="83"/>
      <c r="H54" s="83"/>
      <c r="I54" s="97"/>
      <c r="K54" s="97"/>
    </row>
    <row r="55" spans="1:12" ht="15.75" customHeight="1" x14ac:dyDescent="0.3">
      <c r="A55" s="113" t="s">
        <v>55</v>
      </c>
      <c r="B55" s="113"/>
      <c r="C55" s="113"/>
      <c r="D55" s="113"/>
      <c r="E55" s="113"/>
      <c r="F55" s="113"/>
      <c r="G55" s="83"/>
      <c r="H55" s="83"/>
      <c r="I55" s="97"/>
      <c r="J55" s="67"/>
      <c r="K55" s="97"/>
    </row>
    <row r="56" spans="1:12" ht="15" x14ac:dyDescent="0.3">
      <c r="A56" s="113"/>
      <c r="B56" s="113"/>
      <c r="C56" s="113"/>
      <c r="D56" s="113"/>
      <c r="E56" s="113"/>
      <c r="F56" s="113"/>
      <c r="G56" s="83"/>
      <c r="H56" s="83"/>
      <c r="I56" s="97"/>
      <c r="J56" s="67"/>
      <c r="K56" s="97"/>
    </row>
    <row r="57" spans="1:12" ht="15" x14ac:dyDescent="0.3">
      <c r="A57" s="114"/>
      <c r="F57" s="103"/>
      <c r="G57" s="67"/>
      <c r="H57" s="67"/>
      <c r="I57" s="67"/>
      <c r="J57" s="67"/>
      <c r="K57" s="67"/>
    </row>
    <row r="58" spans="1:12" x14ac:dyDescent="0.3">
      <c r="A58" s="67"/>
      <c r="F58" s="67"/>
      <c r="G58" s="67"/>
      <c r="H58" s="67"/>
      <c r="I58" s="67"/>
      <c r="J58" s="67"/>
      <c r="K58" s="67"/>
    </row>
    <row r="59" spans="1:12" x14ac:dyDescent="0.3"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spans="1:12" x14ac:dyDescent="0.3">
      <c r="B60" s="67"/>
      <c r="C60" s="67"/>
      <c r="D60" s="67"/>
      <c r="E60" s="67"/>
      <c r="F60" s="67"/>
      <c r="G60" s="67"/>
      <c r="H60" s="67"/>
      <c r="I60" s="67"/>
      <c r="J60" s="67"/>
      <c r="K60" s="67"/>
    </row>
    <row r="61" spans="1:12" x14ac:dyDescent="0.3">
      <c r="G61" s="67"/>
      <c r="H61" s="67"/>
      <c r="I61" s="67"/>
      <c r="J61" s="67"/>
      <c r="K61" s="67"/>
    </row>
    <row r="62" spans="1:12" x14ac:dyDescent="0.3">
      <c r="G62" s="67"/>
      <c r="H62" s="67"/>
      <c r="I62" s="67"/>
      <c r="J62" s="67"/>
      <c r="K62" s="67"/>
    </row>
    <row r="63" spans="1:12" x14ac:dyDescent="0.3"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2" x14ac:dyDescent="0.3">
      <c r="B64" s="115"/>
      <c r="C64" s="115"/>
      <c r="D64" s="115"/>
      <c r="E64" s="103"/>
      <c r="F64" s="67"/>
      <c r="G64" s="67"/>
      <c r="H64" s="67"/>
      <c r="I64" s="67"/>
      <c r="J64" s="67"/>
      <c r="K64" s="67"/>
    </row>
    <row r="65" spans="2:11" x14ac:dyDescent="0.3">
      <c r="B65" s="67"/>
      <c r="C65" s="67"/>
      <c r="D65" s="67"/>
      <c r="E65" s="67"/>
      <c r="F65" s="67"/>
      <c r="G65" s="67"/>
      <c r="H65" s="67"/>
      <c r="I65" s="67"/>
      <c r="J65" s="67"/>
      <c r="K65" s="67"/>
    </row>
    <row r="66" spans="2:11" x14ac:dyDescent="0.3">
      <c r="F66" s="103"/>
      <c r="G66" s="67"/>
      <c r="H66" s="67"/>
      <c r="I66" s="67"/>
      <c r="J66" s="67"/>
      <c r="K66" s="67"/>
    </row>
    <row r="67" spans="2:11" x14ac:dyDescent="0.3">
      <c r="F67" s="67"/>
      <c r="G67" s="67"/>
      <c r="H67" s="67"/>
      <c r="I67" s="67"/>
      <c r="J67" s="67"/>
      <c r="K67" s="67"/>
    </row>
    <row r="68" spans="2:11" x14ac:dyDescent="0.3">
      <c r="F68" s="67"/>
      <c r="G68" s="67"/>
      <c r="H68" s="67"/>
      <c r="I68" s="67"/>
      <c r="J68" s="67"/>
      <c r="K68" s="67"/>
    </row>
  </sheetData>
  <mergeCells count="1">
    <mergeCell ref="H21:H22"/>
  </mergeCells>
  <pageMargins left="0.7" right="0.7" top="0.75" bottom="0.75" header="0.3" footer="0.3"/>
  <pageSetup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CB20-5063-48E2-BEB7-94CAAD127DC1}">
  <sheetPr>
    <pageSetUpPr fitToPage="1"/>
  </sheetPr>
  <dimension ref="A1:L56"/>
  <sheetViews>
    <sheetView workbookViewId="0">
      <selection activeCell="G1" sqref="G1"/>
    </sheetView>
  </sheetViews>
  <sheetFormatPr defaultColWidth="9.109375" defaultRowHeight="14.4" x14ac:dyDescent="0.3"/>
  <cols>
    <col min="1" max="1" width="30" style="68" customWidth="1"/>
    <col min="2" max="2" width="11" style="68" customWidth="1"/>
    <col min="3" max="6" width="9.109375" style="68"/>
    <col min="7" max="7" width="9.109375" style="68" customWidth="1"/>
    <col min="8" max="8" width="15" style="68" customWidth="1"/>
    <col min="9" max="9" width="10.88671875" style="68" bestFit="1" customWidth="1"/>
    <col min="10" max="16384" width="9.109375" style="68"/>
  </cols>
  <sheetData>
    <row r="1" spans="1:11" ht="15.6" x14ac:dyDescent="0.3">
      <c r="A1" s="65" t="s">
        <v>72</v>
      </c>
      <c r="B1" s="66"/>
      <c r="C1" s="66"/>
      <c r="D1" s="66"/>
      <c r="E1" s="67"/>
      <c r="F1" s="67"/>
      <c r="G1" s="67"/>
      <c r="H1" s="67"/>
      <c r="I1" s="67"/>
      <c r="J1" s="67"/>
      <c r="K1" s="67"/>
    </row>
    <row r="2" spans="1:11" ht="15.6" x14ac:dyDescent="0.3">
      <c r="A2" s="69" t="s">
        <v>71</v>
      </c>
      <c r="B2" s="66"/>
      <c r="C2" s="66"/>
      <c r="D2" s="66"/>
      <c r="E2" s="67"/>
      <c r="F2" s="67"/>
      <c r="G2" s="67"/>
      <c r="H2" s="67"/>
      <c r="I2" s="67"/>
      <c r="J2" s="67"/>
      <c r="K2" s="67"/>
    </row>
    <row r="3" spans="1:11" ht="15.6" x14ac:dyDescent="0.3">
      <c r="A3" s="65" t="s">
        <v>1</v>
      </c>
      <c r="B3" s="70"/>
      <c r="C3" s="67"/>
      <c r="D3" s="66"/>
      <c r="E3" s="67"/>
      <c r="F3" s="67"/>
      <c r="G3" s="67"/>
      <c r="H3" s="67"/>
      <c r="I3" s="67"/>
      <c r="J3" s="67"/>
      <c r="K3" s="67"/>
    </row>
    <row r="4" spans="1:11" ht="15.6" x14ac:dyDescent="0.3">
      <c r="A4" s="71" t="s">
        <v>0</v>
      </c>
      <c r="B4" s="72"/>
      <c r="C4" s="72"/>
      <c r="D4" s="72"/>
      <c r="E4" s="73"/>
      <c r="F4" s="67"/>
      <c r="G4" s="67"/>
      <c r="I4" s="65" t="s">
        <v>76</v>
      </c>
      <c r="J4" s="74"/>
      <c r="K4" s="74"/>
    </row>
    <row r="5" spans="1:11" x14ac:dyDescent="0.3">
      <c r="A5" s="75" t="s">
        <v>2</v>
      </c>
      <c r="B5" s="75" t="s">
        <v>3</v>
      </c>
      <c r="C5" s="75" t="s">
        <v>4</v>
      </c>
      <c r="D5" s="75" t="s">
        <v>5</v>
      </c>
      <c r="E5" s="76" t="s">
        <v>6</v>
      </c>
      <c r="F5" s="125"/>
      <c r="G5" s="67"/>
      <c r="H5" s="67"/>
      <c r="I5" s="77"/>
      <c r="J5" s="78" t="s">
        <v>29</v>
      </c>
      <c r="K5" s="79"/>
    </row>
    <row r="6" spans="1:11" x14ac:dyDescent="0.3">
      <c r="A6" s="80" t="s">
        <v>7</v>
      </c>
      <c r="B6" s="80" t="s">
        <v>8</v>
      </c>
      <c r="C6" s="81">
        <v>0.68</v>
      </c>
      <c r="D6" s="80">
        <v>70</v>
      </c>
      <c r="E6" s="82">
        <f t="shared" ref="E6:E20" si="0">(C6*D6)</f>
        <v>47.6</v>
      </c>
      <c r="F6" s="126"/>
      <c r="G6" s="83"/>
      <c r="H6" s="83"/>
      <c r="I6" s="84" t="s">
        <v>9</v>
      </c>
      <c r="J6" s="85" t="s">
        <v>10</v>
      </c>
      <c r="K6" s="84" t="s">
        <v>11</v>
      </c>
    </row>
    <row r="7" spans="1:11" x14ac:dyDescent="0.3">
      <c r="A7" s="80" t="s">
        <v>12</v>
      </c>
      <c r="B7" s="80" t="s">
        <v>8</v>
      </c>
      <c r="C7" s="81">
        <v>0.91</v>
      </c>
      <c r="D7" s="80">
        <v>85</v>
      </c>
      <c r="E7" s="82">
        <f t="shared" si="0"/>
        <v>77.350000000000009</v>
      </c>
      <c r="F7" s="126"/>
      <c r="G7" s="86" t="s">
        <v>38</v>
      </c>
      <c r="H7" s="71"/>
      <c r="I7" s="87">
        <v>5</v>
      </c>
      <c r="J7" s="88">
        <v>4.8</v>
      </c>
      <c r="K7" s="87">
        <v>4.5999999999999996</v>
      </c>
    </row>
    <row r="8" spans="1:11" x14ac:dyDescent="0.3">
      <c r="A8" s="80" t="s">
        <v>13</v>
      </c>
      <c r="B8" s="80" t="s">
        <v>8</v>
      </c>
      <c r="C8" s="81">
        <v>0.41</v>
      </c>
      <c r="D8" s="80">
        <v>75</v>
      </c>
      <c r="E8" s="82">
        <f t="shared" si="0"/>
        <v>30.749999999999996</v>
      </c>
      <c r="F8" s="126"/>
      <c r="G8" s="89" t="s">
        <v>14</v>
      </c>
      <c r="H8" s="90">
        <v>105</v>
      </c>
      <c r="I8" s="82">
        <f>SUM(I7*$H$8)</f>
        <v>525</v>
      </c>
      <c r="J8" s="82">
        <f t="shared" ref="J8:K8" si="1">SUM(J7*$H$8)</f>
        <v>504</v>
      </c>
      <c r="K8" s="82">
        <f t="shared" si="1"/>
        <v>482.99999999999994</v>
      </c>
    </row>
    <row r="9" spans="1:11" x14ac:dyDescent="0.3">
      <c r="A9" s="80" t="s">
        <v>15</v>
      </c>
      <c r="B9" s="80" t="s">
        <v>16</v>
      </c>
      <c r="C9" s="81">
        <v>60</v>
      </c>
      <c r="D9" s="80">
        <v>0.5</v>
      </c>
      <c r="E9" s="82">
        <f t="shared" si="0"/>
        <v>30</v>
      </c>
      <c r="F9" s="126"/>
      <c r="G9" s="89" t="s">
        <v>17</v>
      </c>
      <c r="H9" s="90">
        <v>85</v>
      </c>
      <c r="I9" s="82">
        <f>SUM(I7*$H$9)</f>
        <v>425</v>
      </c>
      <c r="J9" s="82">
        <f t="shared" ref="J9:K9" si="2">SUM(J7*$H$9)</f>
        <v>408</v>
      </c>
      <c r="K9" s="82">
        <f t="shared" si="2"/>
        <v>390.99999999999994</v>
      </c>
    </row>
    <row r="10" spans="1:11" x14ac:dyDescent="0.3">
      <c r="A10" s="80" t="s">
        <v>40</v>
      </c>
      <c r="B10" s="80" t="s">
        <v>41</v>
      </c>
      <c r="C10" s="81">
        <v>12</v>
      </c>
      <c r="D10" s="80">
        <v>1</v>
      </c>
      <c r="E10" s="82">
        <f t="shared" si="0"/>
        <v>12</v>
      </c>
      <c r="F10" s="126"/>
      <c r="G10" s="89" t="s">
        <v>18</v>
      </c>
      <c r="H10" s="90">
        <v>65</v>
      </c>
      <c r="I10" s="82">
        <f>SUM(I7*$H$10)</f>
        <v>325</v>
      </c>
      <c r="J10" s="82">
        <f t="shared" ref="J10:K10" si="3">SUM(J7*$H$10)</f>
        <v>312</v>
      </c>
      <c r="K10" s="82">
        <f t="shared" si="3"/>
        <v>299</v>
      </c>
    </row>
    <row r="11" spans="1:11" x14ac:dyDescent="0.3">
      <c r="A11" s="80" t="s">
        <v>77</v>
      </c>
      <c r="B11" s="80" t="s">
        <v>42</v>
      </c>
      <c r="C11" s="81">
        <v>0.45</v>
      </c>
      <c r="D11" s="80">
        <v>150</v>
      </c>
      <c r="E11" s="82">
        <f t="shared" si="0"/>
        <v>67.5</v>
      </c>
      <c r="F11" s="126"/>
    </row>
    <row r="12" spans="1:11" ht="15.6" x14ac:dyDescent="0.3">
      <c r="A12" s="80" t="s">
        <v>56</v>
      </c>
      <c r="B12" s="80" t="s">
        <v>57</v>
      </c>
      <c r="C12" s="81">
        <v>175</v>
      </c>
      <c r="D12" s="80">
        <v>0.35</v>
      </c>
      <c r="E12" s="82">
        <f t="shared" si="0"/>
        <v>61.249999999999993</v>
      </c>
      <c r="F12" s="126"/>
      <c r="G12" s="67"/>
      <c r="I12" s="65" t="s">
        <v>64</v>
      </c>
      <c r="J12" s="74"/>
      <c r="K12" s="74"/>
    </row>
    <row r="13" spans="1:11" x14ac:dyDescent="0.3">
      <c r="A13" s="80" t="s">
        <v>70</v>
      </c>
      <c r="B13" s="80" t="s">
        <v>34</v>
      </c>
      <c r="C13" s="81">
        <v>1.56</v>
      </c>
      <c r="D13" s="80">
        <v>12</v>
      </c>
      <c r="E13" s="82">
        <f t="shared" si="0"/>
        <v>18.72</v>
      </c>
      <c r="F13" s="126"/>
      <c r="G13" s="67"/>
      <c r="H13" s="67"/>
      <c r="I13" s="77"/>
      <c r="J13" s="78" t="s">
        <v>29</v>
      </c>
      <c r="K13" s="79"/>
    </row>
    <row r="14" spans="1:11" x14ac:dyDescent="0.3">
      <c r="A14" s="80" t="s">
        <v>69</v>
      </c>
      <c r="B14" s="80" t="s">
        <v>34</v>
      </c>
      <c r="C14" s="81">
        <v>5.4</v>
      </c>
      <c r="D14" s="80">
        <v>0.8</v>
      </c>
      <c r="E14" s="82">
        <f t="shared" si="0"/>
        <v>4.32</v>
      </c>
      <c r="F14" s="126"/>
      <c r="G14" s="83"/>
      <c r="H14" s="83"/>
      <c r="I14" s="84" t="s">
        <v>9</v>
      </c>
      <c r="J14" s="85" t="s">
        <v>10</v>
      </c>
      <c r="K14" s="84" t="s">
        <v>11</v>
      </c>
    </row>
    <row r="15" spans="1:11" x14ac:dyDescent="0.3">
      <c r="A15" s="80" t="s">
        <v>47</v>
      </c>
      <c r="B15" s="80" t="s">
        <v>33</v>
      </c>
      <c r="C15" s="81">
        <v>4.05</v>
      </c>
      <c r="D15" s="80">
        <v>1</v>
      </c>
      <c r="E15" s="82">
        <f t="shared" si="0"/>
        <v>4.05</v>
      </c>
      <c r="F15" s="126"/>
      <c r="G15" s="86" t="s">
        <v>38</v>
      </c>
      <c r="H15" s="71"/>
      <c r="I15" s="87">
        <v>12</v>
      </c>
      <c r="J15" s="88">
        <v>11.5</v>
      </c>
      <c r="K15" s="87">
        <v>11</v>
      </c>
    </row>
    <row r="16" spans="1:11" x14ac:dyDescent="0.3">
      <c r="A16" s="80" t="s">
        <v>58</v>
      </c>
      <c r="B16" s="80" t="s">
        <v>60</v>
      </c>
      <c r="C16" s="81">
        <v>3.82</v>
      </c>
      <c r="D16" s="80">
        <v>1</v>
      </c>
      <c r="E16" s="82">
        <f t="shared" si="0"/>
        <v>3.82</v>
      </c>
      <c r="F16" s="126"/>
      <c r="G16" s="89" t="s">
        <v>14</v>
      </c>
      <c r="H16" s="90">
        <v>75</v>
      </c>
      <c r="I16" s="82">
        <f>SUM(I15*$H$16)</f>
        <v>900</v>
      </c>
      <c r="J16" s="82">
        <f>SUM(J15*$H$16)</f>
        <v>862.5</v>
      </c>
      <c r="K16" s="82">
        <f>SUM(K15*$H$16)</f>
        <v>825</v>
      </c>
    </row>
    <row r="17" spans="1:12" x14ac:dyDescent="0.3">
      <c r="A17" s="80" t="s">
        <v>59</v>
      </c>
      <c r="B17" s="80" t="s">
        <v>33</v>
      </c>
      <c r="C17" s="81">
        <v>6.4</v>
      </c>
      <c r="D17" s="80">
        <v>1</v>
      </c>
      <c r="E17" s="82">
        <f t="shared" si="0"/>
        <v>6.4</v>
      </c>
      <c r="F17" s="126"/>
      <c r="G17" s="89" t="s">
        <v>17</v>
      </c>
      <c r="H17" s="90">
        <v>60</v>
      </c>
      <c r="I17" s="82">
        <f>SUM(I15*$H$17)</f>
        <v>720</v>
      </c>
      <c r="J17" s="82">
        <f>SUM(J15*$H$17)</f>
        <v>690</v>
      </c>
      <c r="K17" s="82">
        <f>SUM(K15*$H$17)</f>
        <v>660</v>
      </c>
    </row>
    <row r="18" spans="1:12" x14ac:dyDescent="0.3">
      <c r="A18" s="80" t="s">
        <v>48</v>
      </c>
      <c r="B18" s="80" t="s">
        <v>34</v>
      </c>
      <c r="C18" s="81">
        <v>1.69</v>
      </c>
      <c r="D18" s="80">
        <v>2</v>
      </c>
      <c r="E18" s="82">
        <f t="shared" si="0"/>
        <v>3.38</v>
      </c>
      <c r="F18" s="127"/>
      <c r="G18" s="89" t="s">
        <v>18</v>
      </c>
      <c r="H18" s="90">
        <v>45</v>
      </c>
      <c r="I18" s="82">
        <f>SUM(I15*$H$18)</f>
        <v>540</v>
      </c>
      <c r="J18" s="82">
        <f>SUM(J15*$H$18)</f>
        <v>517.5</v>
      </c>
      <c r="K18" s="82">
        <f>SUM(K15*$H$18)</f>
        <v>495</v>
      </c>
    </row>
    <row r="19" spans="1:12" x14ac:dyDescent="0.3">
      <c r="A19" s="80" t="s">
        <v>51</v>
      </c>
      <c r="B19" s="80" t="s">
        <v>34</v>
      </c>
      <c r="C19" s="80">
        <v>0.56000000000000005</v>
      </c>
      <c r="D19" s="80">
        <v>2</v>
      </c>
      <c r="E19" s="82">
        <f t="shared" si="0"/>
        <v>1.1200000000000001</v>
      </c>
      <c r="F19" s="126"/>
    </row>
    <row r="20" spans="1:12" ht="15.6" x14ac:dyDescent="0.3">
      <c r="A20" s="80" t="s">
        <v>74</v>
      </c>
      <c r="B20" s="80" t="s">
        <v>34</v>
      </c>
      <c r="C20" s="80">
        <v>1.4</v>
      </c>
      <c r="D20" s="80">
        <v>13.7</v>
      </c>
      <c r="E20" s="82">
        <f t="shared" si="0"/>
        <v>19.179999999999996</v>
      </c>
      <c r="F20" s="126"/>
      <c r="H20" s="65" t="s">
        <v>31</v>
      </c>
    </row>
    <row r="21" spans="1:12" ht="15" x14ac:dyDescent="0.3">
      <c r="A21" s="80" t="s">
        <v>53</v>
      </c>
      <c r="B21" s="81">
        <f>SUM(E6:E20)</f>
        <v>387.44000000000005</v>
      </c>
      <c r="C21" s="91">
        <v>0.06</v>
      </c>
      <c r="D21" s="80">
        <v>6</v>
      </c>
      <c r="E21" s="82">
        <f>B21*(D21/12)*C21</f>
        <v>11.623200000000001</v>
      </c>
      <c r="F21" s="126"/>
      <c r="G21" s="67"/>
      <c r="H21" s="136" t="s">
        <v>38</v>
      </c>
      <c r="I21" s="77"/>
      <c r="J21" s="78" t="s">
        <v>65</v>
      </c>
      <c r="K21" s="79"/>
    </row>
    <row r="22" spans="1:12" ht="15.75" customHeight="1" x14ac:dyDescent="0.3">
      <c r="A22" s="92" t="s">
        <v>21</v>
      </c>
      <c r="B22" s="93"/>
      <c r="C22" s="93"/>
      <c r="D22" s="93"/>
      <c r="E22" s="94">
        <f>SUM(E6:E21)</f>
        <v>399.06320000000005</v>
      </c>
      <c r="F22" s="126"/>
      <c r="G22" s="67"/>
      <c r="H22" s="137"/>
      <c r="I22" s="84" t="s">
        <v>9</v>
      </c>
      <c r="J22" s="85" t="s">
        <v>10</v>
      </c>
      <c r="K22" s="84" t="s">
        <v>11</v>
      </c>
    </row>
    <row r="23" spans="1:12" ht="15" customHeight="1" x14ac:dyDescent="0.3">
      <c r="F23" s="126"/>
      <c r="G23" s="83"/>
      <c r="H23" s="95" t="s">
        <v>14</v>
      </c>
      <c r="I23" s="82">
        <f t="shared" ref="I23:K25" si="4">SUM(I8+I16)-$E$37</f>
        <v>625.37249999999995</v>
      </c>
      <c r="J23" s="82">
        <f t="shared" si="4"/>
        <v>566.87249999999995</v>
      </c>
      <c r="K23" s="82">
        <f t="shared" si="4"/>
        <v>508.37249999999995</v>
      </c>
    </row>
    <row r="24" spans="1:12" x14ac:dyDescent="0.3">
      <c r="A24" s="71" t="s">
        <v>22</v>
      </c>
      <c r="B24" s="77"/>
      <c r="C24" s="77"/>
      <c r="D24" s="77"/>
      <c r="E24" s="77"/>
      <c r="F24" s="126"/>
      <c r="G24" s="96"/>
      <c r="H24" s="95" t="s">
        <v>17</v>
      </c>
      <c r="I24" s="82">
        <f t="shared" si="4"/>
        <v>345.37249999999995</v>
      </c>
      <c r="J24" s="82">
        <f t="shared" si="4"/>
        <v>298.37249999999995</v>
      </c>
      <c r="K24" s="82">
        <f t="shared" si="4"/>
        <v>251.37249999999995</v>
      </c>
    </row>
    <row r="25" spans="1:12" x14ac:dyDescent="0.3">
      <c r="A25" s="75" t="s">
        <v>2</v>
      </c>
      <c r="B25" s="75" t="s">
        <v>3</v>
      </c>
      <c r="C25" s="75" t="s">
        <v>4</v>
      </c>
      <c r="D25" s="75" t="s">
        <v>5</v>
      </c>
      <c r="E25" s="76" t="s">
        <v>6</v>
      </c>
      <c r="F25" s="97"/>
      <c r="G25" s="83"/>
      <c r="H25" s="95" t="s">
        <v>18</v>
      </c>
      <c r="I25" s="82">
        <f t="shared" si="4"/>
        <v>65.372499999999945</v>
      </c>
      <c r="J25" s="82">
        <f t="shared" si="4"/>
        <v>29.872499999999945</v>
      </c>
      <c r="K25" s="82">
        <f t="shared" si="4"/>
        <v>-5.6275000000000546</v>
      </c>
    </row>
    <row r="26" spans="1:12" x14ac:dyDescent="0.3">
      <c r="A26" s="80" t="s">
        <v>43</v>
      </c>
      <c r="B26" s="80" t="s">
        <v>23</v>
      </c>
      <c r="C26" s="81">
        <v>12.26</v>
      </c>
      <c r="D26" s="80">
        <v>2</v>
      </c>
      <c r="E26" s="82">
        <f>C26*D26</f>
        <v>24.52</v>
      </c>
      <c r="F26" s="97"/>
      <c r="G26" s="83"/>
    </row>
    <row r="27" spans="1:12" x14ac:dyDescent="0.3">
      <c r="A27" s="80" t="s">
        <v>44</v>
      </c>
      <c r="B27" s="80" t="s">
        <v>23</v>
      </c>
      <c r="C27" s="81">
        <v>20.41</v>
      </c>
      <c r="D27" s="80">
        <v>2</v>
      </c>
      <c r="E27" s="82">
        <f>C27*D27</f>
        <v>40.82</v>
      </c>
      <c r="F27" s="67"/>
      <c r="G27" s="83"/>
    </row>
    <row r="28" spans="1:12" x14ac:dyDescent="0.3">
      <c r="A28" s="80" t="s">
        <v>45</v>
      </c>
      <c r="B28" s="80" t="s">
        <v>23</v>
      </c>
      <c r="C28" s="81">
        <v>13.19</v>
      </c>
      <c r="D28" s="80">
        <v>1</v>
      </c>
      <c r="E28" s="82">
        <f t="shared" ref="E28:E30" si="5">C28*D28</f>
        <v>13.19</v>
      </c>
      <c r="F28" s="125"/>
      <c r="G28" s="67"/>
      <c r="H28" s="67"/>
      <c r="I28" s="67"/>
      <c r="J28" s="67"/>
      <c r="K28" s="67"/>
    </row>
    <row r="29" spans="1:12" x14ac:dyDescent="0.3">
      <c r="A29" s="80" t="s">
        <v>46</v>
      </c>
      <c r="B29" s="80" t="s">
        <v>19</v>
      </c>
      <c r="C29" s="81">
        <v>14.66</v>
      </c>
      <c r="D29" s="80">
        <v>4</v>
      </c>
      <c r="E29" s="82">
        <f t="shared" si="5"/>
        <v>58.64</v>
      </c>
      <c r="F29" s="126"/>
      <c r="G29" s="67"/>
      <c r="H29" s="67"/>
      <c r="I29" s="67"/>
      <c r="J29" s="67"/>
      <c r="K29" s="67"/>
      <c r="L29" s="98"/>
    </row>
    <row r="30" spans="1:12" ht="15.6" x14ac:dyDescent="0.3">
      <c r="A30" s="80" t="s">
        <v>61</v>
      </c>
      <c r="B30" s="80" t="s">
        <v>19</v>
      </c>
      <c r="C30" s="81">
        <v>28.36</v>
      </c>
      <c r="D30" s="80">
        <v>1</v>
      </c>
      <c r="E30" s="82">
        <f t="shared" si="5"/>
        <v>28.36</v>
      </c>
      <c r="F30" s="126"/>
      <c r="H30" s="99"/>
      <c r="L30" s="98"/>
    </row>
    <row r="31" spans="1:12" x14ac:dyDescent="0.3">
      <c r="A31" s="80" t="s">
        <v>36</v>
      </c>
      <c r="B31" s="80" t="s">
        <v>19</v>
      </c>
      <c r="C31" s="81">
        <v>41.39</v>
      </c>
      <c r="D31" s="80">
        <v>2</v>
      </c>
      <c r="E31" s="82">
        <f>C31*D31</f>
        <v>82.78</v>
      </c>
      <c r="F31" s="126"/>
      <c r="G31" s="67"/>
      <c r="H31" s="67"/>
      <c r="I31" s="100"/>
      <c r="J31" s="101"/>
      <c r="K31" s="100"/>
      <c r="L31" s="98"/>
    </row>
    <row r="32" spans="1:12" x14ac:dyDescent="0.3">
      <c r="A32" s="80" t="s">
        <v>50</v>
      </c>
      <c r="B32" s="80" t="s">
        <v>19</v>
      </c>
      <c r="C32" s="81">
        <v>0.3</v>
      </c>
      <c r="D32" s="80">
        <f>H9+H17</f>
        <v>145</v>
      </c>
      <c r="E32" s="82">
        <f>C32*D32</f>
        <v>43.5</v>
      </c>
      <c r="F32" s="126"/>
      <c r="G32" s="67"/>
      <c r="H32" s="67"/>
      <c r="I32" s="100"/>
      <c r="J32" s="101"/>
      <c r="K32" s="100"/>
    </row>
    <row r="33" spans="1:12" ht="15" x14ac:dyDescent="0.3">
      <c r="A33" s="80" t="s">
        <v>54</v>
      </c>
      <c r="B33" s="81">
        <f>SUM(E26:E32)</f>
        <v>291.81000000000006</v>
      </c>
      <c r="C33" s="54">
        <v>0.06</v>
      </c>
      <c r="D33" s="80">
        <v>6</v>
      </c>
      <c r="E33" s="82">
        <f>B33*(D33/12)*C33</f>
        <v>8.7543000000000006</v>
      </c>
      <c r="F33" s="126"/>
      <c r="G33" s="67"/>
      <c r="H33" s="67"/>
      <c r="I33" s="100"/>
      <c r="J33" s="101"/>
      <c r="K33" s="100"/>
      <c r="L33" s="98"/>
    </row>
    <row r="34" spans="1:12" x14ac:dyDescent="0.3">
      <c r="A34" s="80" t="s">
        <v>24</v>
      </c>
      <c r="B34" s="80" t="s">
        <v>19</v>
      </c>
      <c r="C34" s="81">
        <v>100</v>
      </c>
      <c r="D34" s="80">
        <v>1</v>
      </c>
      <c r="E34" s="82">
        <f>C34*D34</f>
        <v>100</v>
      </c>
      <c r="F34" s="126"/>
      <c r="I34" s="102"/>
      <c r="J34" s="103"/>
      <c r="K34" s="102"/>
      <c r="L34" s="98"/>
    </row>
    <row r="35" spans="1:12" x14ac:dyDescent="0.3">
      <c r="A35" s="92" t="s">
        <v>25</v>
      </c>
      <c r="B35" s="93"/>
      <c r="C35" s="93"/>
      <c r="D35" s="93"/>
      <c r="E35" s="94">
        <f>SUM(E26:E34)</f>
        <v>400.56430000000006</v>
      </c>
      <c r="F35" s="126"/>
      <c r="G35" s="96"/>
      <c r="H35" s="96"/>
      <c r="I35" s="104"/>
      <c r="J35" s="103"/>
      <c r="K35" s="104"/>
      <c r="L35" s="98"/>
    </row>
    <row r="36" spans="1:12" x14ac:dyDescent="0.3">
      <c r="F36" s="98"/>
      <c r="G36" s="83"/>
      <c r="H36" s="83"/>
      <c r="I36" s="97"/>
      <c r="J36" s="97"/>
      <c r="K36" s="97"/>
      <c r="L36" s="98"/>
    </row>
    <row r="37" spans="1:12" x14ac:dyDescent="0.3">
      <c r="A37" s="105" t="s">
        <v>26</v>
      </c>
      <c r="B37" s="106"/>
      <c r="C37" s="107"/>
      <c r="D37" s="107"/>
      <c r="E37" s="108">
        <f>E22+E35</f>
        <v>799.62750000000005</v>
      </c>
      <c r="F37" s="126"/>
      <c r="G37" s="83"/>
      <c r="H37" s="83"/>
      <c r="I37" s="97"/>
      <c r="J37" s="97"/>
      <c r="K37" s="97"/>
      <c r="L37" s="98"/>
    </row>
    <row r="38" spans="1:12" x14ac:dyDescent="0.3">
      <c r="A38" s="105" t="s">
        <v>27</v>
      </c>
      <c r="B38" s="106"/>
      <c r="C38" s="107"/>
      <c r="D38" s="107"/>
      <c r="E38" s="108">
        <f>J9+J17</f>
        <v>1098</v>
      </c>
      <c r="F38" s="126"/>
      <c r="G38" s="83"/>
      <c r="H38" s="83"/>
      <c r="I38" s="97"/>
      <c r="J38" s="97"/>
      <c r="K38" s="97"/>
      <c r="L38" s="98"/>
    </row>
    <row r="39" spans="1:12" x14ac:dyDescent="0.3">
      <c r="A39" s="105" t="s">
        <v>28</v>
      </c>
      <c r="B39" s="109"/>
      <c r="C39" s="110"/>
      <c r="D39" s="110"/>
      <c r="E39" s="111">
        <f>SUM(E38-E37)</f>
        <v>298.37249999999995</v>
      </c>
      <c r="F39" s="126"/>
    </row>
    <row r="40" spans="1:12" x14ac:dyDescent="0.3">
      <c r="F40" s="97"/>
      <c r="G40" s="112"/>
      <c r="H40" s="96"/>
      <c r="I40" s="96"/>
    </row>
    <row r="41" spans="1:12" ht="15.75" customHeight="1" x14ac:dyDescent="0.3">
      <c r="A41" s="113" t="s">
        <v>52</v>
      </c>
      <c r="B41" s="113"/>
      <c r="C41" s="113"/>
      <c r="D41" s="113"/>
      <c r="E41" s="113"/>
      <c r="F41" s="113"/>
      <c r="G41" s="96"/>
      <c r="H41" s="96"/>
      <c r="I41" s="97"/>
      <c r="K41" s="97"/>
    </row>
    <row r="42" spans="1:12" ht="15" x14ac:dyDescent="0.3">
      <c r="A42" s="113"/>
      <c r="B42" s="113"/>
      <c r="C42" s="113"/>
      <c r="D42" s="113"/>
      <c r="E42" s="113"/>
      <c r="F42" s="113"/>
      <c r="G42" s="83"/>
      <c r="H42" s="83"/>
      <c r="I42" s="97"/>
      <c r="K42" s="97"/>
    </row>
    <row r="43" spans="1:12" ht="15.75" customHeight="1" x14ac:dyDescent="0.3">
      <c r="A43" s="113" t="s">
        <v>55</v>
      </c>
      <c r="B43" s="113"/>
      <c r="C43" s="113"/>
      <c r="D43" s="113"/>
      <c r="E43" s="113"/>
      <c r="F43" s="113"/>
      <c r="G43" s="83"/>
      <c r="H43" s="83"/>
      <c r="I43" s="97"/>
      <c r="J43" s="67"/>
      <c r="K43" s="97"/>
    </row>
    <row r="44" spans="1:12" ht="15" x14ac:dyDescent="0.3">
      <c r="A44" s="113"/>
      <c r="B44" s="113"/>
      <c r="C44" s="113"/>
      <c r="D44" s="113"/>
      <c r="E44" s="113"/>
      <c r="F44" s="113"/>
      <c r="G44" s="83"/>
      <c r="H44" s="83"/>
      <c r="I44" s="97"/>
      <c r="J44" s="67"/>
      <c r="K44" s="97"/>
    </row>
    <row r="45" spans="1:12" ht="15" x14ac:dyDescent="0.3">
      <c r="A45" s="114"/>
      <c r="F45" s="103"/>
      <c r="G45" s="67"/>
      <c r="H45" s="67"/>
      <c r="I45" s="67"/>
      <c r="J45" s="67"/>
      <c r="K45" s="67"/>
    </row>
    <row r="46" spans="1:12" x14ac:dyDescent="0.3">
      <c r="A46" s="67"/>
      <c r="F46" s="67"/>
      <c r="G46" s="67"/>
      <c r="H46" s="67"/>
      <c r="I46" s="67"/>
      <c r="J46" s="67"/>
      <c r="K46" s="67"/>
    </row>
    <row r="47" spans="1:12" x14ac:dyDescent="0.3"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2" x14ac:dyDescent="0.3"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2:11" x14ac:dyDescent="0.3">
      <c r="G49" s="67"/>
      <c r="H49" s="67"/>
      <c r="I49" s="67"/>
      <c r="J49" s="67"/>
      <c r="K49" s="67"/>
    </row>
    <row r="50" spans="2:11" x14ac:dyDescent="0.3">
      <c r="G50" s="67"/>
      <c r="H50" s="67"/>
      <c r="I50" s="67"/>
      <c r="J50" s="67"/>
      <c r="K50" s="67"/>
    </row>
    <row r="51" spans="2:11" x14ac:dyDescent="0.3"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2:11" x14ac:dyDescent="0.3">
      <c r="B52" s="115"/>
      <c r="C52" s="115"/>
      <c r="D52" s="115"/>
      <c r="E52" s="103"/>
      <c r="F52" s="67"/>
      <c r="G52" s="67"/>
      <c r="H52" s="67"/>
      <c r="I52" s="67"/>
      <c r="J52" s="67"/>
      <c r="K52" s="67"/>
    </row>
    <row r="53" spans="2:11" x14ac:dyDescent="0.3"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2:11" x14ac:dyDescent="0.3">
      <c r="F54" s="103"/>
      <c r="G54" s="67"/>
      <c r="H54" s="67"/>
      <c r="I54" s="67"/>
      <c r="J54" s="67"/>
      <c r="K54" s="67"/>
    </row>
    <row r="55" spans="2:11" x14ac:dyDescent="0.3">
      <c r="F55" s="67"/>
      <c r="G55" s="67"/>
      <c r="H55" s="67"/>
      <c r="I55" s="67"/>
      <c r="J55" s="67"/>
      <c r="K55" s="67"/>
    </row>
    <row r="56" spans="2:11" x14ac:dyDescent="0.3">
      <c r="F56" s="67"/>
      <c r="G56" s="67"/>
      <c r="H56" s="67"/>
      <c r="I56" s="67"/>
      <c r="J56" s="67"/>
      <c r="K56" s="67"/>
    </row>
  </sheetData>
  <mergeCells count="1">
    <mergeCell ref="H21:H22"/>
  </mergeCells>
  <pageMargins left="0.7" right="0.7" top="0.75" bottom="0.75" header="0.3" footer="0.3"/>
  <pageSetup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7DDB-D7D7-4BCD-8EE2-230DD142D0A0}">
  <sheetPr>
    <pageSetUpPr fitToPage="1"/>
  </sheetPr>
  <dimension ref="A1:L68"/>
  <sheetViews>
    <sheetView workbookViewId="0">
      <selection activeCell="G1" sqref="G1"/>
    </sheetView>
  </sheetViews>
  <sheetFormatPr defaultColWidth="9.109375" defaultRowHeight="14.4" x14ac:dyDescent="0.3"/>
  <cols>
    <col min="1" max="1" width="30" style="68" customWidth="1"/>
    <col min="2" max="2" width="11" style="68" customWidth="1"/>
    <col min="3" max="6" width="9.109375" style="68"/>
    <col min="7" max="7" width="9.109375" style="68" customWidth="1"/>
    <col min="8" max="8" width="15" style="68" customWidth="1"/>
    <col min="9" max="9" width="10.88671875" style="68" bestFit="1" customWidth="1"/>
    <col min="10" max="16384" width="9.109375" style="68"/>
  </cols>
  <sheetData>
    <row r="1" spans="1:11" ht="15.6" x14ac:dyDescent="0.3">
      <c r="A1" s="65" t="s">
        <v>72</v>
      </c>
      <c r="B1" s="66"/>
      <c r="C1" s="66"/>
      <c r="D1" s="66"/>
      <c r="E1" s="67"/>
      <c r="F1" s="67"/>
      <c r="G1" s="67"/>
      <c r="H1" s="67"/>
      <c r="I1" s="67"/>
      <c r="J1" s="67"/>
      <c r="K1" s="67"/>
    </row>
    <row r="2" spans="1:11" ht="15.6" x14ac:dyDescent="0.3">
      <c r="A2" s="69" t="s">
        <v>71</v>
      </c>
      <c r="B2" s="66"/>
      <c r="C2" s="66"/>
      <c r="D2" s="66"/>
      <c r="E2" s="67"/>
      <c r="F2" s="67"/>
      <c r="G2" s="67"/>
      <c r="H2" s="67"/>
      <c r="I2" s="67"/>
      <c r="J2" s="67"/>
      <c r="K2" s="67"/>
    </row>
    <row r="3" spans="1:11" ht="15.6" x14ac:dyDescent="0.3">
      <c r="A3" s="65" t="s">
        <v>1</v>
      </c>
      <c r="B3" s="70"/>
      <c r="C3" s="67"/>
      <c r="D3" s="66"/>
      <c r="E3" s="67"/>
      <c r="F3" s="67"/>
      <c r="G3" s="67"/>
      <c r="H3" s="67"/>
      <c r="I3" s="67"/>
      <c r="J3" s="67"/>
      <c r="K3" s="67"/>
    </row>
    <row r="4" spans="1:11" ht="15.6" x14ac:dyDescent="0.3">
      <c r="A4" s="71" t="s">
        <v>0</v>
      </c>
      <c r="B4" s="72"/>
      <c r="C4" s="72"/>
      <c r="D4" s="72"/>
      <c r="E4" s="73"/>
      <c r="F4" s="67"/>
      <c r="G4" s="67"/>
      <c r="I4" s="65" t="s">
        <v>76</v>
      </c>
      <c r="J4" s="74"/>
      <c r="K4" s="74"/>
    </row>
    <row r="5" spans="1:11" x14ac:dyDescent="0.3">
      <c r="A5" s="75" t="s">
        <v>2</v>
      </c>
      <c r="B5" s="75" t="s">
        <v>3</v>
      </c>
      <c r="C5" s="75" t="s">
        <v>4</v>
      </c>
      <c r="D5" s="75" t="s">
        <v>5</v>
      </c>
      <c r="E5" s="76" t="s">
        <v>6</v>
      </c>
      <c r="F5" s="125"/>
      <c r="G5" s="67"/>
      <c r="H5" s="67"/>
      <c r="I5" s="77"/>
      <c r="J5" s="78" t="s">
        <v>29</v>
      </c>
      <c r="K5" s="79"/>
    </row>
    <row r="6" spans="1:11" x14ac:dyDescent="0.3">
      <c r="A6" s="80" t="s">
        <v>7</v>
      </c>
      <c r="B6" s="80" t="s">
        <v>8</v>
      </c>
      <c r="C6" s="128">
        <v>0.68</v>
      </c>
      <c r="D6" s="129">
        <v>70</v>
      </c>
      <c r="E6" s="82">
        <f t="shared" ref="E6:E27" si="0">(C6*D6)</f>
        <v>47.6</v>
      </c>
      <c r="F6" s="126"/>
      <c r="G6" s="83"/>
      <c r="H6" s="83"/>
      <c r="I6" s="84" t="s">
        <v>9</v>
      </c>
      <c r="J6" s="85" t="s">
        <v>10</v>
      </c>
      <c r="K6" s="84" t="s">
        <v>11</v>
      </c>
    </row>
    <row r="7" spans="1:11" x14ac:dyDescent="0.3">
      <c r="A7" s="80" t="s">
        <v>12</v>
      </c>
      <c r="B7" s="80" t="s">
        <v>8</v>
      </c>
      <c r="C7" s="128">
        <v>0.91</v>
      </c>
      <c r="D7" s="129">
        <v>85</v>
      </c>
      <c r="E7" s="82">
        <f t="shared" si="0"/>
        <v>77.350000000000009</v>
      </c>
      <c r="F7" s="126"/>
      <c r="G7" s="86" t="s">
        <v>38</v>
      </c>
      <c r="H7" s="71"/>
      <c r="I7" s="131">
        <v>5</v>
      </c>
      <c r="J7" s="132">
        <v>4.8</v>
      </c>
      <c r="K7" s="131">
        <v>4.5999999999999996</v>
      </c>
    </row>
    <row r="8" spans="1:11" x14ac:dyDescent="0.3">
      <c r="A8" s="80" t="s">
        <v>13</v>
      </c>
      <c r="B8" s="80" t="s">
        <v>8</v>
      </c>
      <c r="C8" s="128">
        <v>0.41</v>
      </c>
      <c r="D8" s="129">
        <v>75</v>
      </c>
      <c r="E8" s="82">
        <f t="shared" si="0"/>
        <v>30.749999999999996</v>
      </c>
      <c r="F8" s="126"/>
      <c r="G8" s="89" t="s">
        <v>14</v>
      </c>
      <c r="H8" s="133">
        <v>105</v>
      </c>
      <c r="I8" s="82">
        <f>SUM(I7*$H$8)</f>
        <v>525</v>
      </c>
      <c r="J8" s="82">
        <f t="shared" ref="J8:K8" si="1">SUM(J7*$H$8)</f>
        <v>504</v>
      </c>
      <c r="K8" s="82">
        <f t="shared" si="1"/>
        <v>482.99999999999994</v>
      </c>
    </row>
    <row r="9" spans="1:11" x14ac:dyDescent="0.3">
      <c r="A9" s="80" t="s">
        <v>15</v>
      </c>
      <c r="B9" s="80" t="s">
        <v>16</v>
      </c>
      <c r="C9" s="128">
        <v>60</v>
      </c>
      <c r="D9" s="129">
        <v>0.5</v>
      </c>
      <c r="E9" s="82">
        <f t="shared" si="0"/>
        <v>30</v>
      </c>
      <c r="F9" s="126"/>
      <c r="G9" s="89" t="s">
        <v>17</v>
      </c>
      <c r="H9" s="133">
        <v>85</v>
      </c>
      <c r="I9" s="82">
        <f>SUM(I7*$H$9)</f>
        <v>425</v>
      </c>
      <c r="J9" s="82">
        <f t="shared" ref="J9:K9" si="2">SUM(J7*$H$9)</f>
        <v>408</v>
      </c>
      <c r="K9" s="82">
        <f t="shared" si="2"/>
        <v>390.99999999999994</v>
      </c>
    </row>
    <row r="10" spans="1:11" x14ac:dyDescent="0.3">
      <c r="A10" s="80" t="s">
        <v>40</v>
      </c>
      <c r="B10" s="80" t="s">
        <v>41</v>
      </c>
      <c r="C10" s="128">
        <v>12</v>
      </c>
      <c r="D10" s="129">
        <v>1</v>
      </c>
      <c r="E10" s="82">
        <f t="shared" si="0"/>
        <v>12</v>
      </c>
      <c r="F10" s="126"/>
      <c r="G10" s="89" t="s">
        <v>18</v>
      </c>
      <c r="H10" s="133">
        <v>65</v>
      </c>
      <c r="I10" s="82">
        <f>SUM(I7*$H$10)</f>
        <v>325</v>
      </c>
      <c r="J10" s="82">
        <f t="shared" ref="J10:K10" si="3">SUM(J7*$H$10)</f>
        <v>312</v>
      </c>
      <c r="K10" s="82">
        <f t="shared" si="3"/>
        <v>299</v>
      </c>
    </row>
    <row r="11" spans="1:11" x14ac:dyDescent="0.3">
      <c r="A11" s="80" t="s">
        <v>77</v>
      </c>
      <c r="B11" s="80" t="s">
        <v>42</v>
      </c>
      <c r="C11" s="128">
        <v>0.45</v>
      </c>
      <c r="D11" s="129">
        <v>150</v>
      </c>
      <c r="E11" s="82">
        <f t="shared" si="0"/>
        <v>67.5</v>
      </c>
      <c r="F11" s="126"/>
    </row>
    <row r="12" spans="1:11" ht="15.6" x14ac:dyDescent="0.3">
      <c r="A12" s="80" t="s">
        <v>56</v>
      </c>
      <c r="B12" s="80" t="s">
        <v>57</v>
      </c>
      <c r="C12" s="128">
        <v>175</v>
      </c>
      <c r="D12" s="129">
        <v>0.35</v>
      </c>
      <c r="E12" s="82">
        <f t="shared" si="0"/>
        <v>61.249999999999993</v>
      </c>
      <c r="F12" s="126"/>
      <c r="G12" s="67"/>
      <c r="I12" s="65" t="s">
        <v>64</v>
      </c>
      <c r="J12" s="74"/>
      <c r="K12" s="74"/>
    </row>
    <row r="13" spans="1:11" x14ac:dyDescent="0.3">
      <c r="A13" s="80" t="s">
        <v>70</v>
      </c>
      <c r="B13" s="80" t="s">
        <v>34</v>
      </c>
      <c r="C13" s="128">
        <v>1.56</v>
      </c>
      <c r="D13" s="129">
        <v>12</v>
      </c>
      <c r="E13" s="82">
        <f t="shared" si="0"/>
        <v>18.72</v>
      </c>
      <c r="F13" s="126"/>
      <c r="G13" s="67"/>
      <c r="H13" s="67"/>
      <c r="I13" s="77"/>
      <c r="J13" s="78" t="s">
        <v>29</v>
      </c>
      <c r="K13" s="79"/>
    </row>
    <row r="14" spans="1:11" x14ac:dyDescent="0.3">
      <c r="A14" s="80" t="s">
        <v>69</v>
      </c>
      <c r="B14" s="80" t="s">
        <v>34</v>
      </c>
      <c r="C14" s="128">
        <v>5.4</v>
      </c>
      <c r="D14" s="129">
        <v>0.8</v>
      </c>
      <c r="E14" s="82">
        <f t="shared" si="0"/>
        <v>4.32</v>
      </c>
      <c r="F14" s="126"/>
      <c r="G14" s="83"/>
      <c r="H14" s="83"/>
      <c r="I14" s="84" t="s">
        <v>9</v>
      </c>
      <c r="J14" s="85" t="s">
        <v>10</v>
      </c>
      <c r="K14" s="84" t="s">
        <v>11</v>
      </c>
    </row>
    <row r="15" spans="1:11" x14ac:dyDescent="0.3">
      <c r="A15" s="80" t="s">
        <v>47</v>
      </c>
      <c r="B15" s="80" t="s">
        <v>33</v>
      </c>
      <c r="C15" s="128">
        <v>4.05</v>
      </c>
      <c r="D15" s="129">
        <v>1</v>
      </c>
      <c r="E15" s="82">
        <f t="shared" si="0"/>
        <v>4.05</v>
      </c>
      <c r="F15" s="126"/>
      <c r="G15" s="86" t="s">
        <v>38</v>
      </c>
      <c r="H15" s="71"/>
      <c r="I15" s="131">
        <v>12</v>
      </c>
      <c r="J15" s="132">
        <v>11.5</v>
      </c>
      <c r="K15" s="131">
        <v>11</v>
      </c>
    </row>
    <row r="16" spans="1:11" x14ac:dyDescent="0.3">
      <c r="A16" s="80" t="s">
        <v>58</v>
      </c>
      <c r="B16" s="80" t="s">
        <v>60</v>
      </c>
      <c r="C16" s="128">
        <v>3.82</v>
      </c>
      <c r="D16" s="129">
        <v>1</v>
      </c>
      <c r="E16" s="82">
        <f t="shared" si="0"/>
        <v>3.82</v>
      </c>
      <c r="F16" s="126"/>
      <c r="G16" s="89" t="s">
        <v>14</v>
      </c>
      <c r="H16" s="133">
        <v>75</v>
      </c>
      <c r="I16" s="82">
        <f>SUM(I15*$H$16)</f>
        <v>900</v>
      </c>
      <c r="J16" s="82">
        <f>SUM(J15*$H$16)</f>
        <v>862.5</v>
      </c>
      <c r="K16" s="82">
        <f>SUM(K15*$H$16)</f>
        <v>825</v>
      </c>
    </row>
    <row r="17" spans="1:11" x14ac:dyDescent="0.3">
      <c r="A17" s="80" t="s">
        <v>59</v>
      </c>
      <c r="B17" s="80" t="s">
        <v>33</v>
      </c>
      <c r="C17" s="128">
        <v>6.4</v>
      </c>
      <c r="D17" s="129">
        <v>1</v>
      </c>
      <c r="E17" s="82">
        <f t="shared" si="0"/>
        <v>6.4</v>
      </c>
      <c r="F17" s="126"/>
      <c r="G17" s="89" t="s">
        <v>17</v>
      </c>
      <c r="H17" s="133">
        <v>60</v>
      </c>
      <c r="I17" s="82">
        <f>SUM(I15*$H$17)</f>
        <v>720</v>
      </c>
      <c r="J17" s="82">
        <f>SUM(J15*$H$17)</f>
        <v>690</v>
      </c>
      <c r="K17" s="82">
        <f>SUM(K15*$H$17)</f>
        <v>660</v>
      </c>
    </row>
    <row r="18" spans="1:11" x14ac:dyDescent="0.3">
      <c r="A18" s="80" t="s">
        <v>48</v>
      </c>
      <c r="B18" s="80" t="s">
        <v>34</v>
      </c>
      <c r="C18" s="128">
        <v>1.69</v>
      </c>
      <c r="D18" s="129">
        <v>2</v>
      </c>
      <c r="E18" s="82">
        <f t="shared" si="0"/>
        <v>3.38</v>
      </c>
      <c r="F18" s="127"/>
      <c r="G18" s="89" t="s">
        <v>18</v>
      </c>
      <c r="H18" s="133">
        <v>45</v>
      </c>
      <c r="I18" s="82">
        <f>SUM(I15*$H$18)</f>
        <v>540</v>
      </c>
      <c r="J18" s="82">
        <f>SUM(J15*$H$18)</f>
        <v>517.5</v>
      </c>
      <c r="K18" s="82">
        <f>SUM(K15*$H$18)</f>
        <v>495</v>
      </c>
    </row>
    <row r="19" spans="1:11" x14ac:dyDescent="0.3">
      <c r="A19" s="80" t="s">
        <v>51</v>
      </c>
      <c r="B19" s="80" t="s">
        <v>34</v>
      </c>
      <c r="C19" s="129">
        <v>0.56000000000000005</v>
      </c>
      <c r="D19" s="129">
        <v>2</v>
      </c>
      <c r="E19" s="82">
        <f t="shared" si="0"/>
        <v>1.1200000000000001</v>
      </c>
      <c r="F19" s="126"/>
    </row>
    <row r="20" spans="1:11" ht="15.6" x14ac:dyDescent="0.3">
      <c r="A20" s="80" t="s">
        <v>74</v>
      </c>
      <c r="B20" s="80" t="s">
        <v>34</v>
      </c>
      <c r="C20" s="129">
        <v>1.4</v>
      </c>
      <c r="D20" s="129">
        <v>13.7</v>
      </c>
      <c r="E20" s="82">
        <f t="shared" si="0"/>
        <v>19.179999999999996</v>
      </c>
      <c r="F20" s="126"/>
      <c r="H20" s="65" t="s">
        <v>31</v>
      </c>
    </row>
    <row r="21" spans="1:11" ht="15" customHeight="1" x14ac:dyDescent="0.3">
      <c r="A21" s="129"/>
      <c r="B21" s="129"/>
      <c r="C21" s="129"/>
      <c r="D21" s="129"/>
      <c r="E21" s="82">
        <f t="shared" si="0"/>
        <v>0</v>
      </c>
      <c r="F21" s="126"/>
      <c r="H21" s="138" t="s">
        <v>38</v>
      </c>
      <c r="I21" s="77"/>
      <c r="J21" s="78" t="s">
        <v>65</v>
      </c>
      <c r="K21" s="79"/>
    </row>
    <row r="22" spans="1:11" x14ac:dyDescent="0.3">
      <c r="A22" s="129"/>
      <c r="B22" s="129"/>
      <c r="C22" s="129"/>
      <c r="D22" s="129"/>
      <c r="E22" s="82">
        <f t="shared" si="0"/>
        <v>0</v>
      </c>
      <c r="F22" s="126"/>
      <c r="H22" s="139"/>
      <c r="I22" s="84" t="s">
        <v>9</v>
      </c>
      <c r="J22" s="85" t="s">
        <v>10</v>
      </c>
      <c r="K22" s="84" t="s">
        <v>11</v>
      </c>
    </row>
    <row r="23" spans="1:11" x14ac:dyDescent="0.3">
      <c r="A23" s="129"/>
      <c r="B23" s="129"/>
      <c r="C23" s="129"/>
      <c r="D23" s="129"/>
      <c r="E23" s="82">
        <f t="shared" si="0"/>
        <v>0</v>
      </c>
      <c r="F23" s="126"/>
      <c r="H23" s="95" t="s">
        <v>14</v>
      </c>
      <c r="I23" s="82">
        <f t="shared" ref="I23:K25" si="4">SUM(I8+I16)-$E$49</f>
        <v>625.37249999999995</v>
      </c>
      <c r="J23" s="82">
        <f t="shared" si="4"/>
        <v>566.87249999999995</v>
      </c>
      <c r="K23" s="82">
        <f t="shared" si="4"/>
        <v>508.37249999999995</v>
      </c>
    </row>
    <row r="24" spans="1:11" x14ac:dyDescent="0.3">
      <c r="A24" s="129"/>
      <c r="B24" s="129"/>
      <c r="C24" s="129"/>
      <c r="D24" s="129"/>
      <c r="E24" s="82">
        <f t="shared" si="0"/>
        <v>0</v>
      </c>
      <c r="F24" s="126"/>
      <c r="H24" s="95" t="s">
        <v>17</v>
      </c>
      <c r="I24" s="82">
        <f t="shared" si="4"/>
        <v>345.37249999999995</v>
      </c>
      <c r="J24" s="82">
        <f t="shared" si="4"/>
        <v>298.37249999999995</v>
      </c>
      <c r="K24" s="82">
        <f t="shared" si="4"/>
        <v>251.37249999999995</v>
      </c>
    </row>
    <row r="25" spans="1:11" x14ac:dyDescent="0.3">
      <c r="A25" s="129"/>
      <c r="B25" s="129"/>
      <c r="C25" s="129"/>
      <c r="D25" s="129"/>
      <c r="E25" s="82">
        <f t="shared" si="0"/>
        <v>0</v>
      </c>
      <c r="F25" s="126"/>
      <c r="H25" s="95" t="s">
        <v>18</v>
      </c>
      <c r="I25" s="82">
        <f t="shared" si="4"/>
        <v>65.372499999999945</v>
      </c>
      <c r="J25" s="82">
        <f t="shared" si="4"/>
        <v>29.872499999999945</v>
      </c>
      <c r="K25" s="82">
        <f t="shared" si="4"/>
        <v>-5.6275000000000546</v>
      </c>
    </row>
    <row r="26" spans="1:11" x14ac:dyDescent="0.3">
      <c r="A26" s="129"/>
      <c r="B26" s="129"/>
      <c r="C26" s="129"/>
      <c r="D26" s="129"/>
      <c r="E26" s="82">
        <f t="shared" si="0"/>
        <v>0</v>
      </c>
      <c r="F26" s="126"/>
      <c r="H26" s="83"/>
      <c r="I26" s="126"/>
      <c r="J26" s="126"/>
      <c r="K26" s="126"/>
    </row>
    <row r="27" spans="1:11" x14ac:dyDescent="0.3">
      <c r="A27" s="129"/>
      <c r="B27" s="129"/>
      <c r="C27" s="129"/>
      <c r="D27" s="129"/>
      <c r="E27" s="82">
        <f t="shared" si="0"/>
        <v>0</v>
      </c>
      <c r="F27" s="126"/>
      <c r="H27" s="83"/>
      <c r="I27" s="126"/>
      <c r="J27" s="126"/>
      <c r="K27" s="126"/>
    </row>
    <row r="28" spans="1:11" ht="15.75" customHeight="1" x14ac:dyDescent="0.3">
      <c r="A28" s="80" t="s">
        <v>53</v>
      </c>
      <c r="B28" s="81">
        <f>SUM(E6:E27)</f>
        <v>387.44000000000005</v>
      </c>
      <c r="C28" s="130">
        <v>0.06</v>
      </c>
      <c r="D28" s="129">
        <v>6</v>
      </c>
      <c r="E28" s="82">
        <f>B28*(D28/12)*C28</f>
        <v>11.623200000000001</v>
      </c>
      <c r="F28" s="126"/>
      <c r="G28" s="67"/>
    </row>
    <row r="29" spans="1:11" ht="15.75" customHeight="1" x14ac:dyDescent="0.3">
      <c r="A29" s="92" t="s">
        <v>21</v>
      </c>
      <c r="B29" s="93"/>
      <c r="C29" s="93"/>
      <c r="D29" s="93"/>
      <c r="E29" s="94">
        <f>SUM(E6:E28)</f>
        <v>399.06320000000005</v>
      </c>
      <c r="F29" s="126"/>
      <c r="G29" s="67"/>
    </row>
    <row r="30" spans="1:11" ht="15" customHeight="1" x14ac:dyDescent="0.3">
      <c r="F30" s="126"/>
      <c r="G30" s="83"/>
    </row>
    <row r="31" spans="1:11" x14ac:dyDescent="0.3">
      <c r="A31" s="71" t="s">
        <v>22</v>
      </c>
      <c r="B31" s="77"/>
      <c r="C31" s="77"/>
      <c r="D31" s="77"/>
      <c r="E31" s="77"/>
      <c r="F31" s="126"/>
      <c r="G31" s="96"/>
    </row>
    <row r="32" spans="1:11" x14ac:dyDescent="0.3">
      <c r="A32" s="75" t="s">
        <v>2</v>
      </c>
      <c r="B32" s="75" t="s">
        <v>3</v>
      </c>
      <c r="C32" s="75" t="s">
        <v>4</v>
      </c>
      <c r="D32" s="75" t="s">
        <v>5</v>
      </c>
      <c r="E32" s="76" t="s">
        <v>6</v>
      </c>
      <c r="F32" s="97"/>
      <c r="G32" s="83"/>
    </row>
    <row r="33" spans="1:12" x14ac:dyDescent="0.3">
      <c r="A33" s="80" t="s">
        <v>43</v>
      </c>
      <c r="B33" s="80" t="s">
        <v>23</v>
      </c>
      <c r="C33" s="128">
        <v>12.26</v>
      </c>
      <c r="D33" s="129">
        <v>2</v>
      </c>
      <c r="E33" s="82">
        <f>C33*D33</f>
        <v>24.52</v>
      </c>
      <c r="F33" s="97"/>
      <c r="G33" s="83"/>
    </row>
    <row r="34" spans="1:12" x14ac:dyDescent="0.3">
      <c r="A34" s="80" t="s">
        <v>44</v>
      </c>
      <c r="B34" s="80" t="s">
        <v>23</v>
      </c>
      <c r="C34" s="128">
        <v>20.41</v>
      </c>
      <c r="D34" s="129">
        <v>2</v>
      </c>
      <c r="E34" s="82">
        <f>C34*D34</f>
        <v>40.82</v>
      </c>
      <c r="F34" s="67"/>
      <c r="G34" s="83"/>
    </row>
    <row r="35" spans="1:12" x14ac:dyDescent="0.3">
      <c r="A35" s="80" t="s">
        <v>45</v>
      </c>
      <c r="B35" s="80" t="s">
        <v>23</v>
      </c>
      <c r="C35" s="128">
        <v>13.19</v>
      </c>
      <c r="D35" s="129">
        <v>1</v>
      </c>
      <c r="E35" s="82">
        <f t="shared" ref="E35:E37" si="5">C35*D35</f>
        <v>13.19</v>
      </c>
      <c r="F35" s="125"/>
      <c r="G35" s="67"/>
      <c r="H35" s="67"/>
      <c r="I35" s="67"/>
      <c r="J35" s="67"/>
      <c r="K35" s="67"/>
    </row>
    <row r="36" spans="1:12" x14ac:dyDescent="0.3">
      <c r="A36" s="80" t="s">
        <v>46</v>
      </c>
      <c r="B36" s="80" t="s">
        <v>19</v>
      </c>
      <c r="C36" s="128">
        <v>14.66</v>
      </c>
      <c r="D36" s="129">
        <v>4</v>
      </c>
      <c r="E36" s="82">
        <f t="shared" si="5"/>
        <v>58.64</v>
      </c>
      <c r="F36" s="126"/>
      <c r="G36" s="67"/>
      <c r="H36" s="67"/>
      <c r="I36" s="67"/>
      <c r="J36" s="67"/>
      <c r="K36" s="67"/>
      <c r="L36" s="98"/>
    </row>
    <row r="37" spans="1:12" ht="15.6" x14ac:dyDescent="0.3">
      <c r="A37" s="80" t="s">
        <v>61</v>
      </c>
      <c r="B37" s="80" t="s">
        <v>19</v>
      </c>
      <c r="C37" s="128">
        <v>28.36</v>
      </c>
      <c r="D37" s="129">
        <v>1</v>
      </c>
      <c r="E37" s="82">
        <f t="shared" si="5"/>
        <v>28.36</v>
      </c>
      <c r="F37" s="126"/>
      <c r="H37" s="99"/>
      <c r="L37" s="98"/>
    </row>
    <row r="38" spans="1:12" x14ac:dyDescent="0.3">
      <c r="A38" s="80" t="s">
        <v>36</v>
      </c>
      <c r="B38" s="80" t="s">
        <v>19</v>
      </c>
      <c r="C38" s="128">
        <v>41.39</v>
      </c>
      <c r="D38" s="129">
        <v>2</v>
      </c>
      <c r="E38" s="82">
        <f>C38*D38</f>
        <v>82.78</v>
      </c>
      <c r="F38" s="126"/>
      <c r="G38" s="67"/>
      <c r="H38" s="67"/>
      <c r="I38" s="100"/>
      <c r="J38" s="101"/>
      <c r="K38" s="100"/>
      <c r="L38" s="98"/>
    </row>
    <row r="39" spans="1:12" x14ac:dyDescent="0.3">
      <c r="A39" s="80" t="s">
        <v>50</v>
      </c>
      <c r="B39" s="80" t="s">
        <v>19</v>
      </c>
      <c r="C39" s="128">
        <v>0.3</v>
      </c>
      <c r="D39" s="129">
        <f>H9+H17</f>
        <v>145</v>
      </c>
      <c r="E39" s="82">
        <f>C39*D39</f>
        <v>43.5</v>
      </c>
      <c r="F39" s="126"/>
      <c r="G39" s="67"/>
      <c r="H39" s="67"/>
      <c r="I39" s="100"/>
      <c r="J39" s="101"/>
      <c r="K39" s="100"/>
    </row>
    <row r="40" spans="1:12" x14ac:dyDescent="0.3">
      <c r="A40" s="129"/>
      <c r="B40" s="129"/>
      <c r="C40" s="128"/>
      <c r="D40" s="129"/>
      <c r="E40" s="82">
        <f t="shared" ref="E40:E44" si="6">C40*D40</f>
        <v>0</v>
      </c>
      <c r="F40" s="126"/>
      <c r="G40" s="67"/>
      <c r="H40" s="67"/>
      <c r="I40" s="100"/>
      <c r="J40" s="101"/>
      <c r="K40" s="100"/>
    </row>
    <row r="41" spans="1:12" x14ac:dyDescent="0.3">
      <c r="A41" s="129"/>
      <c r="B41" s="129"/>
      <c r="C41" s="128"/>
      <c r="D41" s="129"/>
      <c r="E41" s="82">
        <f t="shared" si="6"/>
        <v>0</v>
      </c>
      <c r="F41" s="126"/>
      <c r="G41" s="67"/>
      <c r="H41" s="67"/>
      <c r="I41" s="100"/>
      <c r="J41" s="101"/>
      <c r="K41" s="100"/>
    </row>
    <row r="42" spans="1:12" x14ac:dyDescent="0.3">
      <c r="A42" s="129"/>
      <c r="B42" s="129"/>
      <c r="C42" s="128"/>
      <c r="D42" s="129"/>
      <c r="E42" s="82">
        <f t="shared" si="6"/>
        <v>0</v>
      </c>
      <c r="F42" s="126"/>
      <c r="G42" s="67"/>
      <c r="H42" s="67"/>
      <c r="I42" s="100"/>
      <c r="J42" s="101"/>
      <c r="K42" s="100"/>
    </row>
    <row r="43" spans="1:12" x14ac:dyDescent="0.3">
      <c r="A43" s="129"/>
      <c r="B43" s="129"/>
      <c r="C43" s="128"/>
      <c r="D43" s="129"/>
      <c r="E43" s="82">
        <f t="shared" si="6"/>
        <v>0</v>
      </c>
      <c r="F43" s="126"/>
      <c r="G43" s="67"/>
      <c r="H43" s="67"/>
      <c r="I43" s="100"/>
      <c r="J43" s="101"/>
      <c r="K43" s="100"/>
    </row>
    <row r="44" spans="1:12" x14ac:dyDescent="0.3">
      <c r="A44" s="129"/>
      <c r="B44" s="129"/>
      <c r="C44" s="128"/>
      <c r="D44" s="129"/>
      <c r="E44" s="82">
        <f t="shared" si="6"/>
        <v>0</v>
      </c>
      <c r="F44" s="126"/>
      <c r="G44" s="67"/>
      <c r="H44" s="67"/>
      <c r="I44" s="100"/>
      <c r="J44" s="101"/>
      <c r="K44" s="100"/>
    </row>
    <row r="45" spans="1:12" ht="15" x14ac:dyDescent="0.3">
      <c r="A45" s="80" t="s">
        <v>54</v>
      </c>
      <c r="B45" s="81">
        <f>SUM(E33:E44)</f>
        <v>291.81000000000006</v>
      </c>
      <c r="C45" s="124">
        <v>0.06</v>
      </c>
      <c r="D45" s="129">
        <v>6</v>
      </c>
      <c r="E45" s="82">
        <f>B45*(D45/12)*C45</f>
        <v>8.7543000000000006</v>
      </c>
      <c r="F45" s="126"/>
      <c r="G45" s="67"/>
      <c r="H45" s="67"/>
      <c r="I45" s="100"/>
      <c r="J45" s="101"/>
      <c r="K45" s="100"/>
      <c r="L45" s="98"/>
    </row>
    <row r="46" spans="1:12" x14ac:dyDescent="0.3">
      <c r="A46" s="80" t="s">
        <v>24</v>
      </c>
      <c r="B46" s="80" t="s">
        <v>19</v>
      </c>
      <c r="C46" s="128">
        <v>100</v>
      </c>
      <c r="D46" s="129">
        <v>1</v>
      </c>
      <c r="E46" s="82">
        <f>C46*D46</f>
        <v>100</v>
      </c>
      <c r="F46" s="126"/>
      <c r="I46" s="102"/>
      <c r="J46" s="103"/>
      <c r="K46" s="102"/>
      <c r="L46" s="98"/>
    </row>
    <row r="47" spans="1:12" x14ac:dyDescent="0.3">
      <c r="A47" s="92" t="s">
        <v>25</v>
      </c>
      <c r="B47" s="93"/>
      <c r="C47" s="93"/>
      <c r="D47" s="93"/>
      <c r="E47" s="94">
        <f>SUM(E33:E46)</f>
        <v>400.56430000000006</v>
      </c>
      <c r="F47" s="126"/>
      <c r="G47" s="96"/>
      <c r="H47" s="96"/>
      <c r="I47" s="104"/>
      <c r="J47" s="103"/>
      <c r="K47" s="104"/>
      <c r="L47" s="98"/>
    </row>
    <row r="48" spans="1:12" x14ac:dyDescent="0.3">
      <c r="F48" s="98"/>
      <c r="G48" s="83"/>
      <c r="H48" s="83"/>
      <c r="I48" s="97"/>
      <c r="J48" s="97"/>
      <c r="K48" s="97"/>
      <c r="L48" s="98"/>
    </row>
    <row r="49" spans="1:12" x14ac:dyDescent="0.3">
      <c r="A49" s="105" t="s">
        <v>26</v>
      </c>
      <c r="B49" s="106"/>
      <c r="C49" s="107"/>
      <c r="D49" s="107"/>
      <c r="E49" s="108">
        <f>E29+E47</f>
        <v>799.62750000000005</v>
      </c>
      <c r="F49" s="126"/>
      <c r="G49" s="83"/>
      <c r="H49" s="83"/>
      <c r="I49" s="97"/>
      <c r="J49" s="97"/>
      <c r="K49" s="97"/>
      <c r="L49" s="98"/>
    </row>
    <row r="50" spans="1:12" x14ac:dyDescent="0.3">
      <c r="A50" s="105" t="s">
        <v>27</v>
      </c>
      <c r="B50" s="106"/>
      <c r="C50" s="107"/>
      <c r="D50" s="107"/>
      <c r="E50" s="108">
        <f>J9+J17</f>
        <v>1098</v>
      </c>
      <c r="F50" s="126"/>
      <c r="G50" s="83"/>
      <c r="H50" s="83"/>
      <c r="I50" s="97"/>
      <c r="J50" s="97"/>
      <c r="K50" s="97"/>
      <c r="L50" s="98"/>
    </row>
    <row r="51" spans="1:12" x14ac:dyDescent="0.3">
      <c r="A51" s="105" t="s">
        <v>28</v>
      </c>
      <c r="B51" s="109"/>
      <c r="C51" s="110"/>
      <c r="D51" s="110"/>
      <c r="E51" s="111">
        <f>SUM(E50-E49)</f>
        <v>298.37249999999995</v>
      </c>
      <c r="F51" s="126"/>
    </row>
    <row r="52" spans="1:12" x14ac:dyDescent="0.3">
      <c r="F52" s="97"/>
      <c r="G52" s="112"/>
      <c r="H52" s="96"/>
      <c r="I52" s="96"/>
    </row>
    <row r="53" spans="1:12" ht="15.75" customHeight="1" x14ac:dyDescent="0.3">
      <c r="A53" s="113" t="s">
        <v>52</v>
      </c>
      <c r="B53" s="113"/>
      <c r="C53" s="113"/>
      <c r="D53" s="113"/>
      <c r="E53" s="113"/>
      <c r="F53" s="113"/>
      <c r="G53" s="96"/>
      <c r="H53" s="96"/>
      <c r="I53" s="97"/>
      <c r="K53" s="97"/>
    </row>
    <row r="54" spans="1:12" ht="15" x14ac:dyDescent="0.3">
      <c r="A54" s="113"/>
      <c r="B54" s="113"/>
      <c r="C54" s="113"/>
      <c r="D54" s="113"/>
      <c r="E54" s="113"/>
      <c r="F54" s="113"/>
      <c r="G54" s="83"/>
      <c r="H54" s="83"/>
      <c r="I54" s="97"/>
      <c r="K54" s="97"/>
    </row>
    <row r="55" spans="1:12" ht="15.75" customHeight="1" x14ac:dyDescent="0.3">
      <c r="A55" s="113" t="s">
        <v>55</v>
      </c>
      <c r="B55" s="113"/>
      <c r="C55" s="113"/>
      <c r="D55" s="113"/>
      <c r="E55" s="113"/>
      <c r="F55" s="113"/>
      <c r="G55" s="83"/>
      <c r="H55" s="83"/>
      <c r="I55" s="97"/>
      <c r="J55" s="67"/>
      <c r="K55" s="97"/>
    </row>
    <row r="56" spans="1:12" ht="15" x14ac:dyDescent="0.3">
      <c r="A56" s="113"/>
      <c r="B56" s="113"/>
      <c r="C56" s="113"/>
      <c r="D56" s="113"/>
      <c r="E56" s="113"/>
      <c r="F56" s="113"/>
      <c r="G56" s="83"/>
      <c r="H56" s="83"/>
      <c r="I56" s="97"/>
      <c r="J56" s="67"/>
      <c r="K56" s="97"/>
    </row>
    <row r="57" spans="1:12" ht="15" x14ac:dyDescent="0.3">
      <c r="A57" s="114"/>
      <c r="F57" s="103"/>
      <c r="G57" s="67"/>
      <c r="H57" s="67"/>
      <c r="I57" s="67"/>
      <c r="J57" s="67"/>
      <c r="K57" s="67"/>
    </row>
    <row r="58" spans="1:12" x14ac:dyDescent="0.3">
      <c r="A58" s="67"/>
      <c r="F58" s="67"/>
      <c r="G58" s="67"/>
      <c r="H58" s="67"/>
      <c r="I58" s="67"/>
      <c r="J58" s="67"/>
      <c r="K58" s="67"/>
    </row>
    <row r="59" spans="1:12" x14ac:dyDescent="0.3"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spans="1:12" x14ac:dyDescent="0.3">
      <c r="B60" s="67"/>
      <c r="C60" s="67"/>
      <c r="D60" s="67"/>
      <c r="E60" s="67"/>
      <c r="F60" s="67"/>
      <c r="G60" s="67"/>
      <c r="H60" s="67"/>
      <c r="I60" s="67"/>
      <c r="J60" s="67"/>
      <c r="K60" s="67"/>
    </row>
    <row r="61" spans="1:12" x14ac:dyDescent="0.3">
      <c r="G61" s="67"/>
      <c r="H61" s="67"/>
      <c r="I61" s="67"/>
      <c r="J61" s="67"/>
      <c r="K61" s="67"/>
    </row>
    <row r="62" spans="1:12" x14ac:dyDescent="0.3">
      <c r="G62" s="67"/>
      <c r="H62" s="67"/>
      <c r="I62" s="67"/>
      <c r="J62" s="67"/>
      <c r="K62" s="67"/>
    </row>
    <row r="63" spans="1:12" x14ac:dyDescent="0.3"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2" x14ac:dyDescent="0.3">
      <c r="B64" s="115"/>
      <c r="C64" s="115"/>
      <c r="D64" s="115"/>
      <c r="E64" s="103"/>
      <c r="F64" s="67"/>
      <c r="G64" s="67"/>
      <c r="H64" s="67"/>
      <c r="I64" s="67"/>
      <c r="J64" s="67"/>
      <c r="K64" s="67"/>
    </row>
    <row r="65" spans="2:11" x14ac:dyDescent="0.3">
      <c r="B65" s="67"/>
      <c r="C65" s="67"/>
      <c r="D65" s="67"/>
      <c r="E65" s="67"/>
      <c r="F65" s="67"/>
      <c r="G65" s="67"/>
      <c r="H65" s="67"/>
      <c r="I65" s="67"/>
      <c r="J65" s="67"/>
      <c r="K65" s="67"/>
    </row>
    <row r="66" spans="2:11" x14ac:dyDescent="0.3">
      <c r="F66" s="103"/>
      <c r="G66" s="67"/>
      <c r="H66" s="67"/>
      <c r="I66" s="67"/>
      <c r="J66" s="67"/>
      <c r="K66" s="67"/>
    </row>
    <row r="67" spans="2:11" x14ac:dyDescent="0.3">
      <c r="F67" s="67"/>
      <c r="G67" s="67"/>
      <c r="H67" s="67"/>
      <c r="I67" s="67"/>
      <c r="J67" s="67"/>
      <c r="K67" s="67"/>
    </row>
    <row r="68" spans="2:11" x14ac:dyDescent="0.3">
      <c r="F68" s="67"/>
      <c r="G68" s="67"/>
      <c r="H68" s="67"/>
      <c r="I68" s="67"/>
      <c r="J68" s="67"/>
      <c r="K68" s="67"/>
    </row>
  </sheetData>
  <mergeCells count="1">
    <mergeCell ref="H21:H22"/>
  </mergeCells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9053-3216-421A-895E-68343621B878}">
  <sheetPr>
    <pageSetUpPr fitToPage="1"/>
  </sheetPr>
  <dimension ref="A1:L67"/>
  <sheetViews>
    <sheetView workbookViewId="0">
      <selection activeCell="G1" sqref="G1"/>
    </sheetView>
  </sheetViews>
  <sheetFormatPr defaultColWidth="9.109375" defaultRowHeight="14.4" x14ac:dyDescent="0.3"/>
  <cols>
    <col min="1" max="1" width="30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49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17">
        <v>0.68</v>
      </c>
      <c r="D6" s="118">
        <v>70</v>
      </c>
      <c r="E6" s="16">
        <f t="shared" ref="E6:E13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17">
        <v>0.91</v>
      </c>
      <c r="D7" s="118">
        <v>40</v>
      </c>
      <c r="E7" s="16">
        <f t="shared" si="0"/>
        <v>36.4</v>
      </c>
      <c r="F7" s="17"/>
      <c r="G7" s="21" t="s">
        <v>38</v>
      </c>
      <c r="H7" s="7"/>
      <c r="I7" s="120">
        <v>7</v>
      </c>
      <c r="J7" s="121">
        <v>6.25</v>
      </c>
      <c r="K7" s="120">
        <v>5.75</v>
      </c>
    </row>
    <row r="8" spans="1:11" x14ac:dyDescent="0.3">
      <c r="A8" s="14" t="s">
        <v>13</v>
      </c>
      <c r="B8" s="14" t="s">
        <v>8</v>
      </c>
      <c r="C8" s="117">
        <v>0.41</v>
      </c>
      <c r="D8" s="118">
        <v>40</v>
      </c>
      <c r="E8" s="16">
        <f t="shared" si="0"/>
        <v>16.399999999999999</v>
      </c>
      <c r="F8" s="17"/>
      <c r="G8" s="24" t="s">
        <v>14</v>
      </c>
      <c r="H8" s="122">
        <v>105</v>
      </c>
      <c r="I8" s="16">
        <f>SUM(I7*H8)-E45</f>
        <v>194.52049999999986</v>
      </c>
      <c r="J8" s="16">
        <f>SUM(J7*H8)-E45</f>
        <v>115.77049999999986</v>
      </c>
      <c r="K8" s="16">
        <f>SUM(K7*H8)-E45</f>
        <v>63.270499999999856</v>
      </c>
    </row>
    <row r="9" spans="1:11" x14ac:dyDescent="0.3">
      <c r="A9" s="14" t="s">
        <v>15</v>
      </c>
      <c r="B9" s="14" t="s">
        <v>16</v>
      </c>
      <c r="C9" s="117">
        <v>60</v>
      </c>
      <c r="D9" s="118">
        <v>0.5</v>
      </c>
      <c r="E9" s="16">
        <f t="shared" si="0"/>
        <v>30</v>
      </c>
      <c r="F9" s="17"/>
      <c r="G9" s="24" t="s">
        <v>17</v>
      </c>
      <c r="H9" s="122">
        <v>85</v>
      </c>
      <c r="I9" s="16">
        <f>SUM(I7*H9)-E45</f>
        <v>54.520499999999856</v>
      </c>
      <c r="J9" s="16">
        <f>SUM(J7*H9)-E45</f>
        <v>-9.2295000000001437</v>
      </c>
      <c r="K9" s="16">
        <f>SUM(K7*H9)-E45</f>
        <v>-51.729500000000144</v>
      </c>
    </row>
    <row r="10" spans="1:11" x14ac:dyDescent="0.3">
      <c r="A10" s="14" t="s">
        <v>40</v>
      </c>
      <c r="B10" s="14" t="s">
        <v>41</v>
      </c>
      <c r="C10" s="117">
        <v>12</v>
      </c>
      <c r="D10" s="118">
        <v>1</v>
      </c>
      <c r="E10" s="16">
        <f t="shared" si="0"/>
        <v>12</v>
      </c>
      <c r="F10" s="17"/>
      <c r="G10" s="24" t="s">
        <v>18</v>
      </c>
      <c r="H10" s="122">
        <v>65</v>
      </c>
      <c r="I10" s="16">
        <f>SUM(I7*H10)-E45</f>
        <v>-85.479500000000144</v>
      </c>
      <c r="J10" s="16">
        <f>SUM(J7*H10)-E45</f>
        <v>-134.22950000000014</v>
      </c>
      <c r="K10" s="16">
        <f>SUM(K7*H10)-E45</f>
        <v>-166.72950000000014</v>
      </c>
    </row>
    <row r="11" spans="1:11" x14ac:dyDescent="0.3">
      <c r="A11" s="14" t="s">
        <v>32</v>
      </c>
      <c r="B11" s="14" t="s">
        <v>42</v>
      </c>
      <c r="C11" s="117">
        <v>0.48</v>
      </c>
      <c r="D11" s="118">
        <v>150</v>
      </c>
      <c r="E11" s="16">
        <f t="shared" si="0"/>
        <v>72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17">
        <v>1.56</v>
      </c>
      <c r="D12" s="118">
        <v>12</v>
      </c>
      <c r="E12" s="16">
        <f t="shared" si="0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17">
        <v>5.4</v>
      </c>
      <c r="D13" s="118">
        <v>0.8</v>
      </c>
      <c r="E13" s="16">
        <f t="shared" si="0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17">
        <v>4.05</v>
      </c>
      <c r="D14" s="118">
        <v>1</v>
      </c>
      <c r="E14" s="16">
        <f>(C14*D14)</f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17">
        <v>1.69</v>
      </c>
      <c r="D15" s="118">
        <v>2</v>
      </c>
      <c r="E15" s="16">
        <f>(C15*D15)</f>
        <v>3.38</v>
      </c>
      <c r="F15" s="116"/>
      <c r="G15" s="30" t="s">
        <v>39</v>
      </c>
      <c r="H15" s="31"/>
      <c r="I15" s="120">
        <v>7</v>
      </c>
      <c r="J15" s="121">
        <v>6.25</v>
      </c>
      <c r="K15" s="120">
        <v>5.75</v>
      </c>
    </row>
    <row r="16" spans="1:11" x14ac:dyDescent="0.3">
      <c r="A16" s="14" t="s">
        <v>51</v>
      </c>
      <c r="B16" s="14" t="s">
        <v>34</v>
      </c>
      <c r="C16" s="117">
        <v>0.56000000000000005</v>
      </c>
      <c r="D16" s="118">
        <v>2</v>
      </c>
      <c r="E16" s="16">
        <f t="shared" ref="E16" si="1">(C16*D16)</f>
        <v>1.1200000000000001</v>
      </c>
      <c r="F16" s="116"/>
      <c r="G16" s="24" t="s">
        <v>14</v>
      </c>
      <c r="H16" s="123">
        <v>105</v>
      </c>
      <c r="I16" s="15">
        <f>I8/$H$8</f>
        <v>1.852576190476189</v>
      </c>
      <c r="J16" s="15">
        <f>J8/$H$8</f>
        <v>1.102576190476189</v>
      </c>
      <c r="K16" s="15">
        <f>K8/$H$8</f>
        <v>0.60257619047618916</v>
      </c>
    </row>
    <row r="17" spans="1:11" x14ac:dyDescent="0.3">
      <c r="A17" s="14" t="s">
        <v>74</v>
      </c>
      <c r="B17" s="14" t="s">
        <v>34</v>
      </c>
      <c r="C17" s="117">
        <v>1.4</v>
      </c>
      <c r="D17" s="118">
        <v>13.7</v>
      </c>
      <c r="E17" s="16">
        <f>C17*D17</f>
        <v>19.179999999999996</v>
      </c>
      <c r="F17" s="116"/>
      <c r="G17" s="24" t="s">
        <v>17</v>
      </c>
      <c r="H17" s="123">
        <v>85</v>
      </c>
      <c r="I17" s="15">
        <f>I9/$H$9</f>
        <v>0.64141764705882187</v>
      </c>
      <c r="J17" s="15">
        <f>J9/$H$9</f>
        <v>-0.10858235294117816</v>
      </c>
      <c r="K17" s="15">
        <f>K9/$H$9</f>
        <v>-0.60858235294117813</v>
      </c>
    </row>
    <row r="18" spans="1:11" x14ac:dyDescent="0.3">
      <c r="A18" s="118"/>
      <c r="B18" s="118"/>
      <c r="C18" s="117"/>
      <c r="D18" s="118"/>
      <c r="E18" s="16">
        <f t="shared" ref="E18:E22" si="2">(C18*D18)</f>
        <v>0</v>
      </c>
      <c r="F18" s="116"/>
      <c r="G18" s="24" t="s">
        <v>18</v>
      </c>
      <c r="H18" s="123">
        <v>65</v>
      </c>
      <c r="I18" s="15">
        <f>I10/$H$10</f>
        <v>-1.3150692307692329</v>
      </c>
      <c r="J18" s="15">
        <f>J10/$H$10</f>
        <v>-2.0650692307692329</v>
      </c>
      <c r="K18" s="15">
        <f>K10/$H$10</f>
        <v>-2.5650692307692329</v>
      </c>
    </row>
    <row r="19" spans="1:11" x14ac:dyDescent="0.3">
      <c r="A19" s="118"/>
      <c r="B19" s="118"/>
      <c r="C19" s="117"/>
      <c r="D19" s="118"/>
      <c r="E19" s="16">
        <f t="shared" si="2"/>
        <v>0</v>
      </c>
      <c r="F19" s="116"/>
      <c r="G19" s="18"/>
      <c r="H19" s="18"/>
      <c r="I19" s="26"/>
      <c r="J19" s="26"/>
      <c r="K19" s="26"/>
    </row>
    <row r="20" spans="1:11" x14ac:dyDescent="0.3">
      <c r="A20" s="118"/>
      <c r="B20" s="118"/>
      <c r="C20" s="117"/>
      <c r="D20" s="118"/>
      <c r="E20" s="16">
        <f t="shared" ref="E20" si="3">C20*D20</f>
        <v>0</v>
      </c>
      <c r="F20" s="116"/>
      <c r="G20" s="35" t="s">
        <v>20</v>
      </c>
      <c r="H20" s="31"/>
      <c r="I20" s="31"/>
      <c r="J20" s="26"/>
      <c r="K20" s="26"/>
    </row>
    <row r="21" spans="1:11" x14ac:dyDescent="0.3">
      <c r="A21" s="118"/>
      <c r="B21" s="118"/>
      <c r="C21" s="117"/>
      <c r="D21" s="118"/>
      <c r="E21" s="16">
        <f t="shared" ref="E21" si="4">(C21*D21)</f>
        <v>0</v>
      </c>
      <c r="F21" s="116"/>
      <c r="G21" s="30" t="s">
        <v>39</v>
      </c>
      <c r="H21" s="31"/>
      <c r="I21" s="36"/>
      <c r="J21" s="26"/>
      <c r="K21" s="26"/>
    </row>
    <row r="22" spans="1:11" x14ac:dyDescent="0.3">
      <c r="A22" s="118"/>
      <c r="B22" s="118"/>
      <c r="C22" s="117"/>
      <c r="D22" s="118"/>
      <c r="E22" s="16">
        <f t="shared" si="2"/>
        <v>0</v>
      </c>
      <c r="F22" s="116"/>
      <c r="G22" s="24" t="s">
        <v>14</v>
      </c>
      <c r="H22" s="123">
        <v>105</v>
      </c>
      <c r="I22" s="15">
        <f>$E$45/H8</f>
        <v>5.1474238095238105</v>
      </c>
      <c r="J22" s="26"/>
      <c r="K22" s="26"/>
    </row>
    <row r="23" spans="1:11" x14ac:dyDescent="0.3">
      <c r="A23" s="118"/>
      <c r="B23" s="118"/>
      <c r="C23" s="117"/>
      <c r="D23" s="118"/>
      <c r="E23" s="16">
        <f t="shared" ref="E23" si="5">C23*D23</f>
        <v>0</v>
      </c>
      <c r="F23" s="116"/>
      <c r="G23" s="24" t="s">
        <v>17</v>
      </c>
      <c r="H23" s="123">
        <v>85</v>
      </c>
      <c r="I23" s="15">
        <f>$E$45/H9</f>
        <v>6.3585823529411778</v>
      </c>
      <c r="J23" s="26"/>
      <c r="K23" s="26"/>
    </row>
    <row r="24" spans="1:11" x14ac:dyDescent="0.3">
      <c r="A24" s="118"/>
      <c r="B24" s="118"/>
      <c r="C24" s="117"/>
      <c r="D24" s="118"/>
      <c r="E24" s="16">
        <f t="shared" ref="E24" si="6">(C24*D24)</f>
        <v>0</v>
      </c>
      <c r="F24" s="116"/>
      <c r="G24" s="24" t="s">
        <v>18</v>
      </c>
      <c r="H24" s="123">
        <v>65</v>
      </c>
      <c r="I24" s="15">
        <f>$E$45/H10</f>
        <v>8.3150692307692324</v>
      </c>
    </row>
    <row r="25" spans="1:11" x14ac:dyDescent="0.3">
      <c r="A25" s="14" t="s">
        <v>35</v>
      </c>
      <c r="B25" s="15">
        <f>SUM(E6:E24)</f>
        <v>265.17</v>
      </c>
      <c r="C25" s="119">
        <v>0.06</v>
      </c>
      <c r="D25" s="118">
        <v>6</v>
      </c>
      <c r="E25" s="16">
        <f>B25*(D25/12)*C25</f>
        <v>7.9550999999999998</v>
      </c>
      <c r="F25" s="17"/>
    </row>
    <row r="26" spans="1:11" x14ac:dyDescent="0.3">
      <c r="A26" s="51" t="s">
        <v>21</v>
      </c>
      <c r="B26" s="52"/>
      <c r="C26" s="52"/>
      <c r="D26" s="52"/>
      <c r="E26" s="53">
        <f>SUM(E6:E25)</f>
        <v>273.12510000000003</v>
      </c>
      <c r="F26" s="17"/>
      <c r="K26" s="26"/>
    </row>
    <row r="27" spans="1:11" x14ac:dyDescent="0.3">
      <c r="F27" s="17"/>
      <c r="K27" s="26"/>
    </row>
    <row r="28" spans="1:11" x14ac:dyDescent="0.3">
      <c r="A28" s="7" t="s">
        <v>22</v>
      </c>
      <c r="B28" s="11"/>
      <c r="C28" s="11"/>
      <c r="D28" s="11"/>
      <c r="E28" s="11"/>
      <c r="F28" s="17"/>
      <c r="J28" s="3"/>
      <c r="K28" s="26"/>
    </row>
    <row r="29" spans="1:11" x14ac:dyDescent="0.3">
      <c r="A29" s="49" t="s">
        <v>2</v>
      </c>
      <c r="B29" s="49" t="s">
        <v>3</v>
      </c>
      <c r="C29" s="49" t="s">
        <v>4</v>
      </c>
      <c r="D29" s="49" t="s">
        <v>5</v>
      </c>
      <c r="E29" s="50" t="s">
        <v>6</v>
      </c>
      <c r="F29" s="17"/>
      <c r="J29" s="3"/>
      <c r="K29" s="26"/>
    </row>
    <row r="30" spans="1:11" x14ac:dyDescent="0.3">
      <c r="A30" s="14" t="s">
        <v>43</v>
      </c>
      <c r="B30" s="14" t="s">
        <v>23</v>
      </c>
      <c r="C30" s="117">
        <v>12.26</v>
      </c>
      <c r="D30" s="118">
        <v>1</v>
      </c>
      <c r="E30" s="16">
        <f>C30*D30</f>
        <v>12.26</v>
      </c>
      <c r="F30" s="17"/>
    </row>
    <row r="31" spans="1:11" x14ac:dyDescent="0.3">
      <c r="A31" s="14" t="s">
        <v>44</v>
      </c>
      <c r="B31" s="14" t="s">
        <v>23</v>
      </c>
      <c r="C31" s="117">
        <v>20.41</v>
      </c>
      <c r="D31" s="118">
        <v>2</v>
      </c>
      <c r="E31" s="16">
        <f>C31*D31</f>
        <v>40.82</v>
      </c>
      <c r="F31" s="17"/>
    </row>
    <row r="32" spans="1:11" x14ac:dyDescent="0.3">
      <c r="A32" s="14" t="s">
        <v>45</v>
      </c>
      <c r="B32" s="14" t="s">
        <v>23</v>
      </c>
      <c r="C32" s="117">
        <v>13.19</v>
      </c>
      <c r="D32" s="118">
        <v>1</v>
      </c>
      <c r="E32" s="16">
        <f t="shared" ref="E32:E33" si="7">C32*D32</f>
        <v>13.19</v>
      </c>
      <c r="F32" s="26"/>
    </row>
    <row r="33" spans="1:12" x14ac:dyDescent="0.3">
      <c r="A33" s="14" t="s">
        <v>46</v>
      </c>
      <c r="B33" s="14" t="s">
        <v>19</v>
      </c>
      <c r="C33" s="117">
        <v>14.66</v>
      </c>
      <c r="D33" s="118">
        <v>2</v>
      </c>
      <c r="E33" s="16">
        <f t="shared" si="7"/>
        <v>29.32</v>
      </c>
      <c r="F33" s="26"/>
    </row>
    <row r="34" spans="1:12" x14ac:dyDescent="0.3">
      <c r="A34" s="14" t="s">
        <v>36</v>
      </c>
      <c r="B34" s="14" t="s">
        <v>19</v>
      </c>
      <c r="C34" s="117">
        <v>41.39</v>
      </c>
      <c r="D34" s="118">
        <v>1</v>
      </c>
      <c r="E34" s="16">
        <f>C34*D34</f>
        <v>41.39</v>
      </c>
      <c r="F34" s="3"/>
    </row>
    <row r="35" spans="1:12" x14ac:dyDescent="0.3">
      <c r="A35" s="14" t="s">
        <v>50</v>
      </c>
      <c r="B35" s="14" t="s">
        <v>19</v>
      </c>
      <c r="C35" s="117">
        <v>0.3</v>
      </c>
      <c r="D35" s="118">
        <f>H9</f>
        <v>85</v>
      </c>
      <c r="E35" s="16">
        <f>C35*D35</f>
        <v>25.5</v>
      </c>
      <c r="F35" s="63"/>
    </row>
    <row r="36" spans="1:12" x14ac:dyDescent="0.3">
      <c r="A36" s="118"/>
      <c r="B36" s="118"/>
      <c r="C36" s="117"/>
      <c r="D36" s="118"/>
      <c r="E36" s="16">
        <f t="shared" ref="E36:E40" si="8">C36*D36</f>
        <v>0</v>
      </c>
      <c r="F36" s="63"/>
    </row>
    <row r="37" spans="1:12" x14ac:dyDescent="0.3">
      <c r="A37" s="118"/>
      <c r="B37" s="118"/>
      <c r="C37" s="117"/>
      <c r="D37" s="118"/>
      <c r="E37" s="16">
        <f t="shared" si="8"/>
        <v>0</v>
      </c>
      <c r="F37" s="63"/>
    </row>
    <row r="38" spans="1:12" x14ac:dyDescent="0.3">
      <c r="A38" s="118"/>
      <c r="B38" s="118"/>
      <c r="C38" s="117"/>
      <c r="D38" s="118"/>
      <c r="E38" s="16">
        <f t="shared" si="8"/>
        <v>0</v>
      </c>
      <c r="F38" s="63"/>
    </row>
    <row r="39" spans="1:12" x14ac:dyDescent="0.3">
      <c r="A39" s="118"/>
      <c r="B39" s="118"/>
      <c r="C39" s="117"/>
      <c r="D39" s="118"/>
      <c r="E39" s="16">
        <f t="shared" si="8"/>
        <v>0</v>
      </c>
      <c r="F39" s="63"/>
    </row>
    <row r="40" spans="1:12" x14ac:dyDescent="0.3">
      <c r="A40" s="118"/>
      <c r="B40" s="118"/>
      <c r="C40" s="117"/>
      <c r="D40" s="118"/>
      <c r="E40" s="16">
        <f t="shared" si="8"/>
        <v>0</v>
      </c>
      <c r="F40" s="63"/>
    </row>
    <row r="41" spans="1:12" ht="15" x14ac:dyDescent="0.3">
      <c r="A41" s="14" t="s">
        <v>54</v>
      </c>
      <c r="B41" s="15">
        <f>SUM(E30:E40)</f>
        <v>162.48000000000002</v>
      </c>
      <c r="C41" s="124">
        <v>0.06</v>
      </c>
      <c r="D41" s="118">
        <v>6</v>
      </c>
      <c r="E41" s="16">
        <f>B41*(D41/12)*C41</f>
        <v>4.8744000000000005</v>
      </c>
      <c r="F41" s="17"/>
      <c r="L41" s="64"/>
    </row>
    <row r="42" spans="1:12" x14ac:dyDescent="0.3">
      <c r="A42" s="14" t="s">
        <v>24</v>
      </c>
      <c r="B42" s="14" t="s">
        <v>19</v>
      </c>
      <c r="C42" s="117">
        <v>100</v>
      </c>
      <c r="D42" s="118">
        <v>1</v>
      </c>
      <c r="E42" s="16">
        <f>C42*D42</f>
        <v>100</v>
      </c>
      <c r="F42" s="17"/>
      <c r="L42" s="64"/>
    </row>
    <row r="43" spans="1:12" x14ac:dyDescent="0.3">
      <c r="A43" s="51" t="s">
        <v>25</v>
      </c>
      <c r="B43" s="52"/>
      <c r="C43" s="52"/>
      <c r="D43" s="52"/>
      <c r="E43" s="53">
        <f>SUM(E30:E42)</f>
        <v>267.35440000000006</v>
      </c>
      <c r="F43" s="17"/>
    </row>
    <row r="44" spans="1:12" x14ac:dyDescent="0.3">
      <c r="A44" s="3"/>
      <c r="B44" s="3"/>
      <c r="C44" s="26"/>
      <c r="D44" s="3"/>
      <c r="E44" s="17"/>
      <c r="F44" s="17"/>
      <c r="L44" s="64"/>
    </row>
    <row r="45" spans="1:12" x14ac:dyDescent="0.3">
      <c r="A45" s="38" t="s">
        <v>26</v>
      </c>
      <c r="B45" s="39"/>
      <c r="C45" s="40"/>
      <c r="D45" s="40"/>
      <c r="E45" s="41">
        <f>E26+E43</f>
        <v>540.47950000000014</v>
      </c>
      <c r="F45" s="17"/>
      <c r="L45" s="64"/>
    </row>
    <row r="46" spans="1:12" x14ac:dyDescent="0.3">
      <c r="A46" s="38" t="s">
        <v>27</v>
      </c>
      <c r="B46" s="39"/>
      <c r="C46" s="40"/>
      <c r="D46" s="40"/>
      <c r="E46" s="41">
        <f>(J7*H9)</f>
        <v>531.25</v>
      </c>
      <c r="F46" s="17"/>
      <c r="G46" s="3"/>
      <c r="H46" s="3"/>
      <c r="I46" s="3"/>
      <c r="J46" s="3"/>
      <c r="K46" s="26"/>
      <c r="L46" s="64"/>
    </row>
    <row r="47" spans="1:12" x14ac:dyDescent="0.3">
      <c r="A47" s="38" t="s">
        <v>28</v>
      </c>
      <c r="B47" s="43"/>
      <c r="C47" s="44"/>
      <c r="D47" s="44"/>
      <c r="E47" s="45">
        <f>SUM(E46-E45)</f>
        <v>-9.2295000000001437</v>
      </c>
      <c r="F47" s="64"/>
      <c r="G47" s="3"/>
      <c r="H47" s="3"/>
      <c r="I47" s="3"/>
      <c r="J47" s="3"/>
      <c r="K47" s="26"/>
      <c r="L47" s="64"/>
    </row>
    <row r="48" spans="1:12" x14ac:dyDescent="0.3">
      <c r="F48" s="17"/>
      <c r="G48" s="3"/>
      <c r="H48" s="3"/>
      <c r="I48" s="3"/>
      <c r="J48" s="3"/>
      <c r="K48" s="26"/>
      <c r="L48" s="64"/>
    </row>
    <row r="49" spans="1:12" ht="15" x14ac:dyDescent="0.3">
      <c r="A49" s="46" t="s">
        <v>52</v>
      </c>
      <c r="F49" s="17"/>
      <c r="G49" s="3"/>
      <c r="H49" s="3"/>
      <c r="I49" s="3"/>
      <c r="J49" s="3"/>
      <c r="K49" s="26"/>
      <c r="L49" s="64"/>
    </row>
    <row r="50" spans="1:12" x14ac:dyDescent="0.3">
      <c r="A50" s="3"/>
      <c r="B50" s="3"/>
      <c r="C50" s="3"/>
      <c r="D50" s="3"/>
      <c r="E50" s="3"/>
      <c r="F50" s="17"/>
      <c r="G50" s="26"/>
      <c r="H50" s="3"/>
      <c r="I50" s="3"/>
      <c r="J50" s="3"/>
      <c r="K50" s="3"/>
    </row>
    <row r="51" spans="1:12" ht="15" x14ac:dyDescent="0.3">
      <c r="A51" s="46" t="s">
        <v>55</v>
      </c>
      <c r="B51" s="3"/>
      <c r="C51" s="3"/>
      <c r="D51" s="3"/>
      <c r="E51" s="3"/>
      <c r="F51" s="17"/>
      <c r="G51" s="3"/>
      <c r="H51" s="3"/>
      <c r="I51" s="3"/>
      <c r="J51" s="3"/>
      <c r="K51" s="3"/>
    </row>
    <row r="52" spans="1:12" x14ac:dyDescent="0.3">
      <c r="F52" s="17"/>
      <c r="G52" s="3"/>
      <c r="H52" s="3"/>
      <c r="I52" s="3"/>
      <c r="J52" s="3"/>
      <c r="K52" s="3"/>
    </row>
    <row r="53" spans="1:12" x14ac:dyDescent="0.3">
      <c r="F53" s="26"/>
      <c r="G53" s="37"/>
      <c r="H53" s="37"/>
      <c r="I53" s="37"/>
      <c r="J53" s="37"/>
      <c r="K53" s="37"/>
    </row>
    <row r="54" spans="1:12" x14ac:dyDescent="0.3">
      <c r="F54" s="26"/>
      <c r="G54" s="37"/>
      <c r="H54" s="37"/>
      <c r="I54" s="37"/>
      <c r="J54" s="37"/>
      <c r="K54" s="37"/>
    </row>
    <row r="55" spans="1:12" x14ac:dyDescent="0.3">
      <c r="F55" s="17"/>
      <c r="G55" s="37"/>
      <c r="H55" s="37"/>
      <c r="I55" s="37"/>
      <c r="J55" s="37"/>
      <c r="K55" s="37"/>
    </row>
    <row r="56" spans="1:12" x14ac:dyDescent="0.3">
      <c r="A56" s="3"/>
      <c r="B56" s="3"/>
      <c r="C56" s="3"/>
      <c r="D56" s="3"/>
      <c r="E56" s="3"/>
      <c r="F56" s="17"/>
      <c r="G56" s="3"/>
      <c r="H56" s="3"/>
      <c r="I56" s="3"/>
      <c r="J56" s="3"/>
      <c r="K56" s="3"/>
    </row>
    <row r="57" spans="1:12" ht="15" x14ac:dyDescent="0.3">
      <c r="A57" s="46"/>
      <c r="B57" s="3"/>
      <c r="C57" s="3"/>
      <c r="D57" s="3"/>
      <c r="E57" s="3"/>
      <c r="F57" s="17"/>
      <c r="G57" s="3"/>
      <c r="H57" s="3"/>
      <c r="I57" s="3"/>
      <c r="J57" s="3"/>
      <c r="K57" s="3"/>
    </row>
    <row r="58" spans="1:12" x14ac:dyDescent="0.3">
      <c r="F58" s="42"/>
      <c r="G58" s="3"/>
      <c r="H58" s="3"/>
      <c r="I58" s="3"/>
      <c r="J58" s="3"/>
      <c r="K58" s="3"/>
    </row>
    <row r="59" spans="1:12" x14ac:dyDescent="0.3">
      <c r="F59" s="3"/>
      <c r="G59" s="3"/>
      <c r="H59" s="3"/>
      <c r="I59" s="3"/>
      <c r="J59" s="3"/>
      <c r="K59" s="3"/>
    </row>
    <row r="60" spans="1:12" x14ac:dyDescent="0.3">
      <c r="F60" s="3"/>
      <c r="G60" s="3"/>
      <c r="H60" s="3"/>
      <c r="I60" s="3"/>
      <c r="J60" s="3"/>
      <c r="K60" s="3"/>
    </row>
    <row r="61" spans="1:12" x14ac:dyDescent="0.3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2" x14ac:dyDescent="0.3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2" x14ac:dyDescent="0.3">
      <c r="B63" s="47"/>
      <c r="C63" s="47"/>
      <c r="D63" s="47"/>
      <c r="E63" s="42"/>
      <c r="F63" s="3"/>
      <c r="G63" s="3"/>
      <c r="H63" s="3"/>
      <c r="I63" s="3"/>
      <c r="J63" s="3"/>
      <c r="K63" s="3"/>
    </row>
    <row r="64" spans="1:12" x14ac:dyDescent="0.3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6:11" x14ac:dyDescent="0.3">
      <c r="F65" s="42"/>
      <c r="G65" s="3"/>
      <c r="H65" s="3"/>
      <c r="I65" s="3"/>
      <c r="J65" s="3"/>
      <c r="K65" s="3"/>
    </row>
    <row r="66" spans="6:11" x14ac:dyDescent="0.3">
      <c r="F66" s="3"/>
      <c r="G66" s="3"/>
      <c r="H66" s="3"/>
      <c r="I66" s="3"/>
      <c r="J66" s="3"/>
      <c r="K66" s="3"/>
    </row>
    <row r="67" spans="6:11" x14ac:dyDescent="0.3"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13CE-CB50-45ED-8278-9A2892E9EAAC}">
  <sheetPr>
    <pageSetUpPr fitToPage="1"/>
  </sheetPr>
  <dimension ref="A1:L52"/>
  <sheetViews>
    <sheetView workbookViewId="0">
      <selection activeCell="G1" sqref="G1"/>
    </sheetView>
  </sheetViews>
  <sheetFormatPr defaultColWidth="9.109375" defaultRowHeight="14.4" x14ac:dyDescent="0.3"/>
  <cols>
    <col min="1" max="1" width="31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5">
        <v>0.68</v>
      </c>
      <c r="D6" s="14">
        <v>70</v>
      </c>
      <c r="E6" s="16">
        <f t="shared" ref="E6:E8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5">
        <v>0.91</v>
      </c>
      <c r="D7" s="14">
        <v>40</v>
      </c>
      <c r="E7" s="16">
        <f t="shared" si="0"/>
        <v>36.4</v>
      </c>
      <c r="F7" s="17"/>
      <c r="G7" s="21" t="s">
        <v>38</v>
      </c>
      <c r="H7" s="7"/>
      <c r="I7" s="22">
        <v>8</v>
      </c>
      <c r="J7" s="23">
        <v>7.5</v>
      </c>
      <c r="K7" s="22">
        <v>7</v>
      </c>
    </row>
    <row r="8" spans="1:11" x14ac:dyDescent="0.3">
      <c r="A8" s="14" t="s">
        <v>13</v>
      </c>
      <c r="B8" s="14" t="s">
        <v>8</v>
      </c>
      <c r="C8" s="15">
        <v>0.41</v>
      </c>
      <c r="D8" s="14">
        <v>40</v>
      </c>
      <c r="E8" s="16">
        <f t="shared" si="0"/>
        <v>16.399999999999999</v>
      </c>
      <c r="F8" s="17"/>
      <c r="G8" s="24" t="s">
        <v>14</v>
      </c>
      <c r="H8" s="25">
        <v>105</v>
      </c>
      <c r="I8" s="16">
        <f>SUM(I7*H8)-E33</f>
        <v>311.88049999999998</v>
      </c>
      <c r="J8" s="16">
        <f>SUM(J7*H8)-E33</f>
        <v>259.38049999999998</v>
      </c>
      <c r="K8" s="16">
        <f>SUM(K7*H8)-E33</f>
        <v>206.88049999999998</v>
      </c>
    </row>
    <row r="9" spans="1:11" x14ac:dyDescent="0.3">
      <c r="A9" s="14" t="s">
        <v>15</v>
      </c>
      <c r="B9" s="14" t="s">
        <v>16</v>
      </c>
      <c r="C9" s="15">
        <v>60</v>
      </c>
      <c r="D9" s="14">
        <v>0.5</v>
      </c>
      <c r="E9" s="16">
        <f t="shared" ref="E9:E16" si="1">(C9*D9)</f>
        <v>30</v>
      </c>
      <c r="F9" s="17"/>
      <c r="G9" s="24" t="s">
        <v>17</v>
      </c>
      <c r="H9" s="25">
        <v>85</v>
      </c>
      <c r="I9" s="16">
        <f>SUM(I7*H9)-E33</f>
        <v>151.88049999999998</v>
      </c>
      <c r="J9" s="16">
        <f>SUM(J7*H9)-E33</f>
        <v>109.38049999999998</v>
      </c>
      <c r="K9" s="16">
        <f>SUM(K7*H9)-E33</f>
        <v>66.880499999999984</v>
      </c>
    </row>
    <row r="10" spans="1:11" x14ac:dyDescent="0.3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1"/>
        <v>12</v>
      </c>
      <c r="F10" s="17"/>
      <c r="G10" s="24" t="s">
        <v>18</v>
      </c>
      <c r="H10" s="25">
        <v>65</v>
      </c>
      <c r="I10" s="16">
        <f>SUM(I7*H10)-E33</f>
        <v>-8.1195000000000164</v>
      </c>
      <c r="J10" s="16">
        <f>SUM(J7*H10)-E33</f>
        <v>-40.619500000000016</v>
      </c>
      <c r="K10" s="16">
        <f>SUM(K7*H10)-E33</f>
        <v>-73.119500000000016</v>
      </c>
    </row>
    <row r="11" spans="1:11" x14ac:dyDescent="0.3">
      <c r="A11" s="14" t="s">
        <v>32</v>
      </c>
      <c r="B11" s="14" t="s">
        <v>42</v>
      </c>
      <c r="C11" s="15">
        <v>0.4</v>
      </c>
      <c r="D11" s="14">
        <v>150</v>
      </c>
      <c r="E11" s="16">
        <f t="shared" si="1"/>
        <v>60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5">
        <v>1.56</v>
      </c>
      <c r="D12" s="14">
        <v>12</v>
      </c>
      <c r="E12" s="16">
        <f t="shared" si="1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5">
        <v>5.4</v>
      </c>
      <c r="D13" s="14">
        <v>0.8</v>
      </c>
      <c r="E13" s="16">
        <f t="shared" si="1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5">
        <v>4.05</v>
      </c>
      <c r="D14" s="14">
        <v>1</v>
      </c>
      <c r="E14" s="16">
        <f t="shared" si="1"/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5">
        <v>1.69</v>
      </c>
      <c r="D15" s="14">
        <v>2</v>
      </c>
      <c r="E15" s="16">
        <f t="shared" si="1"/>
        <v>3.38</v>
      </c>
      <c r="F15" s="116"/>
      <c r="G15" s="30" t="s">
        <v>39</v>
      </c>
      <c r="H15" s="31"/>
      <c r="I15" s="32">
        <v>8</v>
      </c>
      <c r="J15" s="33">
        <v>7.5</v>
      </c>
      <c r="K15" s="32">
        <v>7</v>
      </c>
    </row>
    <row r="16" spans="1:11" x14ac:dyDescent="0.3">
      <c r="A16" s="14" t="s">
        <v>51</v>
      </c>
      <c r="B16" s="14" t="s">
        <v>34</v>
      </c>
      <c r="C16" s="15">
        <v>0.56000000000000005</v>
      </c>
      <c r="D16" s="14">
        <v>2</v>
      </c>
      <c r="E16" s="16">
        <f t="shared" si="1"/>
        <v>1.1200000000000001</v>
      </c>
      <c r="F16" s="17"/>
      <c r="G16" s="24" t="s">
        <v>14</v>
      </c>
      <c r="H16" s="34">
        <v>105</v>
      </c>
      <c r="I16" s="15">
        <f>I8/$H$8</f>
        <v>2.9702904761904758</v>
      </c>
      <c r="J16" s="15">
        <f>J8/$H$8</f>
        <v>2.4702904761904758</v>
      </c>
      <c r="K16" s="15">
        <f>K8/$H$8</f>
        <v>1.970290476190476</v>
      </c>
    </row>
    <row r="17" spans="1:12" x14ac:dyDescent="0.3">
      <c r="A17" s="14" t="s">
        <v>74</v>
      </c>
      <c r="B17" s="14" t="s">
        <v>34</v>
      </c>
      <c r="C17" s="15">
        <v>1.4</v>
      </c>
      <c r="D17" s="14">
        <v>13.7</v>
      </c>
      <c r="E17" s="16">
        <f t="shared" ref="E17" si="2">(C17*D17)</f>
        <v>19.179999999999996</v>
      </c>
      <c r="F17" s="17"/>
      <c r="G17" s="24" t="s">
        <v>17</v>
      </c>
      <c r="H17" s="34">
        <v>85</v>
      </c>
      <c r="I17" s="15">
        <f>I9/$H$9</f>
        <v>1.7868294117647057</v>
      </c>
      <c r="J17" s="15">
        <f>J9/$H$9</f>
        <v>1.2868294117647057</v>
      </c>
      <c r="K17" s="15">
        <f>K9/$H$9</f>
        <v>0.78682941176470567</v>
      </c>
    </row>
    <row r="18" spans="1:12" ht="15" x14ac:dyDescent="0.3">
      <c r="A18" s="14" t="s">
        <v>53</v>
      </c>
      <c r="B18" s="15">
        <f>SUM(E6:E17)</f>
        <v>253.17000000000002</v>
      </c>
      <c r="C18" s="48">
        <v>0.06</v>
      </c>
      <c r="D18" s="14">
        <v>6</v>
      </c>
      <c r="E18" s="16">
        <f>B18*(D18/12)*C18</f>
        <v>7.5951000000000004</v>
      </c>
      <c r="F18" s="17"/>
      <c r="G18" s="24" t="s">
        <v>18</v>
      </c>
      <c r="H18" s="34">
        <v>65</v>
      </c>
      <c r="I18" s="15">
        <f>I10/$H$10</f>
        <v>-0.12491538461538487</v>
      </c>
      <c r="J18" s="15">
        <f>J10/$H$10</f>
        <v>-0.62491538461538487</v>
      </c>
      <c r="K18" s="15">
        <f>K10/$H$10</f>
        <v>-1.1249153846153848</v>
      </c>
    </row>
    <row r="19" spans="1:12" x14ac:dyDescent="0.3">
      <c r="A19" s="51" t="s">
        <v>21</v>
      </c>
      <c r="B19" s="52"/>
      <c r="C19" s="52"/>
      <c r="D19" s="52"/>
      <c r="E19" s="53">
        <f>SUM(E6:E18)</f>
        <v>260.76510000000002</v>
      </c>
      <c r="F19" s="17"/>
    </row>
    <row r="20" spans="1:12" x14ac:dyDescent="0.3">
      <c r="F20" s="17"/>
      <c r="G20" s="35" t="s">
        <v>20</v>
      </c>
      <c r="H20" s="31"/>
      <c r="I20" s="31"/>
    </row>
    <row r="21" spans="1:12" x14ac:dyDescent="0.3">
      <c r="A21" s="7" t="s">
        <v>22</v>
      </c>
      <c r="B21" s="11"/>
      <c r="C21" s="11"/>
      <c r="D21" s="11"/>
      <c r="E21" s="11"/>
      <c r="F21" s="17"/>
      <c r="G21" s="30" t="s">
        <v>39</v>
      </c>
      <c r="H21" s="31"/>
      <c r="I21" s="36"/>
      <c r="K21" s="26"/>
    </row>
    <row r="22" spans="1:12" x14ac:dyDescent="0.3">
      <c r="A22" s="49" t="s">
        <v>2</v>
      </c>
      <c r="B22" s="49" t="s">
        <v>3</v>
      </c>
      <c r="C22" s="49" t="s">
        <v>4</v>
      </c>
      <c r="D22" s="49" t="s">
        <v>5</v>
      </c>
      <c r="E22" s="50" t="s">
        <v>6</v>
      </c>
      <c r="F22" s="26"/>
      <c r="G22" s="24" t="s">
        <v>14</v>
      </c>
      <c r="H22" s="34">
        <v>105</v>
      </c>
      <c r="I22" s="15">
        <f>$E$33/H8</f>
        <v>5.0297095238095242</v>
      </c>
      <c r="K22" s="26"/>
    </row>
    <row r="23" spans="1:12" x14ac:dyDescent="0.3">
      <c r="A23" s="14" t="s">
        <v>43</v>
      </c>
      <c r="B23" s="14" t="s">
        <v>23</v>
      </c>
      <c r="C23" s="15">
        <v>12.26</v>
      </c>
      <c r="D23" s="14">
        <v>1</v>
      </c>
      <c r="E23" s="16">
        <f>C23*D23</f>
        <v>12.26</v>
      </c>
      <c r="F23" s="26"/>
      <c r="G23" s="24" t="s">
        <v>17</v>
      </c>
      <c r="H23" s="34">
        <v>85</v>
      </c>
      <c r="I23" s="15">
        <f>$E$33/H9</f>
        <v>6.2131705882352941</v>
      </c>
      <c r="J23" s="3"/>
      <c r="K23" s="26"/>
    </row>
    <row r="24" spans="1:12" x14ac:dyDescent="0.3">
      <c r="A24" s="14" t="s">
        <v>44</v>
      </c>
      <c r="B24" s="14" t="s">
        <v>23</v>
      </c>
      <c r="C24" s="15">
        <v>20.41</v>
      </c>
      <c r="D24" s="14">
        <v>2</v>
      </c>
      <c r="E24" s="16">
        <f>C24*D24</f>
        <v>40.82</v>
      </c>
      <c r="F24" s="3"/>
      <c r="G24" s="24" t="s">
        <v>18</v>
      </c>
      <c r="H24" s="34">
        <v>65</v>
      </c>
      <c r="I24" s="15">
        <f>$E$33/H10</f>
        <v>8.1249153846153845</v>
      </c>
      <c r="J24" s="3"/>
      <c r="K24" s="26"/>
    </row>
    <row r="25" spans="1:12" x14ac:dyDescent="0.3">
      <c r="A25" s="14" t="s">
        <v>45</v>
      </c>
      <c r="B25" s="14" t="s">
        <v>23</v>
      </c>
      <c r="C25" s="15">
        <v>13.19</v>
      </c>
      <c r="D25" s="14">
        <v>1</v>
      </c>
      <c r="E25" s="16">
        <f t="shared" ref="E25:E26" si="3">C25*D25</f>
        <v>13.19</v>
      </c>
      <c r="F25" s="63"/>
    </row>
    <row r="26" spans="1:12" x14ac:dyDescent="0.3">
      <c r="A26" s="14" t="s">
        <v>46</v>
      </c>
      <c r="B26" s="14" t="s">
        <v>19</v>
      </c>
      <c r="C26" s="15">
        <v>14.66</v>
      </c>
      <c r="D26" s="14">
        <v>2</v>
      </c>
      <c r="E26" s="16">
        <f t="shared" si="3"/>
        <v>29.32</v>
      </c>
      <c r="F26" s="17"/>
      <c r="L26" s="64"/>
    </row>
    <row r="27" spans="1:12" x14ac:dyDescent="0.3">
      <c r="A27" s="14" t="s">
        <v>36</v>
      </c>
      <c r="B27" s="14" t="s">
        <v>19</v>
      </c>
      <c r="C27" s="15">
        <v>41.39</v>
      </c>
      <c r="D27" s="14">
        <v>1</v>
      </c>
      <c r="E27" s="16">
        <f>C27*D27</f>
        <v>41.39</v>
      </c>
      <c r="F27" s="17"/>
      <c r="L27" s="64"/>
    </row>
    <row r="28" spans="1:12" x14ac:dyDescent="0.3">
      <c r="A28" s="14" t="s">
        <v>50</v>
      </c>
      <c r="B28" s="14" t="s">
        <v>19</v>
      </c>
      <c r="C28" s="15">
        <v>0.3</v>
      </c>
      <c r="D28" s="14">
        <v>85</v>
      </c>
      <c r="E28" s="16">
        <f>C28*D28</f>
        <v>25.5</v>
      </c>
      <c r="F28" s="17"/>
    </row>
    <row r="29" spans="1:12" ht="15" x14ac:dyDescent="0.3">
      <c r="A29" s="14" t="s">
        <v>54</v>
      </c>
      <c r="B29" s="15">
        <f>SUM(E23:E28)</f>
        <v>162.48000000000002</v>
      </c>
      <c r="C29" s="54">
        <v>0.06</v>
      </c>
      <c r="D29" s="14">
        <v>6</v>
      </c>
      <c r="E29" s="16">
        <f>B29*(D29/12)*C29</f>
        <v>4.8744000000000005</v>
      </c>
      <c r="F29" s="17"/>
      <c r="L29" s="64"/>
    </row>
    <row r="30" spans="1:12" x14ac:dyDescent="0.3">
      <c r="A30" s="14" t="s">
        <v>24</v>
      </c>
      <c r="B30" s="14" t="s">
        <v>19</v>
      </c>
      <c r="C30" s="15">
        <v>100</v>
      </c>
      <c r="D30" s="14">
        <v>1</v>
      </c>
      <c r="E30" s="16">
        <f>C30*D30</f>
        <v>100</v>
      </c>
      <c r="F30" s="17"/>
      <c r="L30" s="64"/>
    </row>
    <row r="31" spans="1:12" x14ac:dyDescent="0.3">
      <c r="A31" s="51" t="s">
        <v>25</v>
      </c>
      <c r="B31" s="52"/>
      <c r="C31" s="52"/>
      <c r="D31" s="52"/>
      <c r="E31" s="53">
        <f>SUM(E23:E30)</f>
        <v>267.35440000000006</v>
      </c>
      <c r="F31" s="17"/>
      <c r="G31" s="3"/>
      <c r="H31" s="3"/>
      <c r="I31" s="3"/>
      <c r="J31" s="3"/>
      <c r="K31" s="26"/>
      <c r="L31" s="64"/>
    </row>
    <row r="32" spans="1:12" x14ac:dyDescent="0.3">
      <c r="F32" s="64"/>
      <c r="G32" s="3"/>
      <c r="H32" s="3"/>
      <c r="I32" s="3"/>
      <c r="J32" s="3"/>
      <c r="K32" s="26"/>
      <c r="L32" s="64"/>
    </row>
    <row r="33" spans="1:12" x14ac:dyDescent="0.3">
      <c r="A33" s="38" t="s">
        <v>26</v>
      </c>
      <c r="B33" s="39"/>
      <c r="C33" s="40"/>
      <c r="D33" s="40"/>
      <c r="E33" s="41">
        <f>E19+E31</f>
        <v>528.11950000000002</v>
      </c>
      <c r="F33" s="17"/>
      <c r="G33" s="3"/>
      <c r="H33" s="3"/>
      <c r="I33" s="3"/>
      <c r="J33" s="3"/>
      <c r="K33" s="26"/>
      <c r="L33" s="64"/>
    </row>
    <row r="34" spans="1:12" x14ac:dyDescent="0.3">
      <c r="A34" s="38" t="s">
        <v>27</v>
      </c>
      <c r="B34" s="39"/>
      <c r="C34" s="40"/>
      <c r="D34" s="40"/>
      <c r="E34" s="41">
        <f>(J7*H9)</f>
        <v>637.5</v>
      </c>
      <c r="F34" s="17"/>
      <c r="G34" s="3"/>
      <c r="H34" s="3"/>
      <c r="I34" s="3"/>
      <c r="J34" s="3"/>
      <c r="K34" s="26"/>
      <c r="L34" s="64"/>
    </row>
    <row r="35" spans="1:12" x14ac:dyDescent="0.3">
      <c r="A35" s="38" t="s">
        <v>28</v>
      </c>
      <c r="B35" s="43"/>
      <c r="C35" s="44"/>
      <c r="D35" s="44"/>
      <c r="E35" s="45">
        <f>SUM(E34-E33)</f>
        <v>109.38049999999998</v>
      </c>
      <c r="F35" s="17"/>
      <c r="G35" s="26"/>
      <c r="H35" s="3"/>
      <c r="I35" s="3"/>
      <c r="J35" s="3"/>
      <c r="K35" s="3"/>
    </row>
    <row r="36" spans="1:12" x14ac:dyDescent="0.3">
      <c r="F36" s="26"/>
      <c r="G36" s="3"/>
      <c r="H36" s="3"/>
      <c r="I36" s="3"/>
      <c r="J36" s="3"/>
      <c r="K36" s="3"/>
    </row>
    <row r="37" spans="1:12" ht="15" x14ac:dyDescent="0.3">
      <c r="A37" s="46" t="s">
        <v>52</v>
      </c>
      <c r="F37" s="26"/>
      <c r="G37" s="3"/>
      <c r="H37" s="3"/>
      <c r="I37" s="3"/>
      <c r="J37" s="3"/>
      <c r="K37" s="3"/>
    </row>
    <row r="38" spans="1:12" x14ac:dyDescent="0.3">
      <c r="A38" s="3"/>
      <c r="B38" s="3"/>
      <c r="C38" s="3"/>
      <c r="D38" s="3"/>
      <c r="E38" s="3"/>
      <c r="F38" s="17"/>
      <c r="G38" s="37"/>
      <c r="H38" s="37"/>
      <c r="I38" s="37"/>
      <c r="J38" s="37"/>
      <c r="K38" s="37"/>
    </row>
    <row r="39" spans="1:12" ht="15" x14ac:dyDescent="0.3">
      <c r="A39" s="46" t="s">
        <v>55</v>
      </c>
      <c r="B39" s="3"/>
      <c r="C39" s="3"/>
      <c r="D39" s="3"/>
      <c r="E39" s="3"/>
      <c r="F39" s="17"/>
      <c r="G39" s="37"/>
      <c r="H39" s="37"/>
      <c r="I39" s="37"/>
      <c r="J39" s="37"/>
      <c r="K39" s="37"/>
    </row>
    <row r="40" spans="1:12" x14ac:dyDescent="0.3">
      <c r="B40" s="3"/>
      <c r="C40" s="3"/>
      <c r="D40" s="3"/>
      <c r="E40" s="3"/>
      <c r="F40" s="17"/>
      <c r="G40" s="37"/>
      <c r="H40" s="37"/>
      <c r="I40" s="37"/>
      <c r="J40" s="37"/>
      <c r="K40" s="37"/>
    </row>
    <row r="41" spans="1:12" ht="15" x14ac:dyDescent="0.3">
      <c r="A41" s="46"/>
      <c r="F41" s="42"/>
      <c r="G41" s="3"/>
      <c r="H41" s="3"/>
      <c r="I41" s="3"/>
      <c r="J41" s="3"/>
      <c r="K41" s="3"/>
    </row>
    <row r="42" spans="1:12" x14ac:dyDescent="0.3">
      <c r="A42" s="3"/>
      <c r="F42" s="3"/>
      <c r="G42" s="3"/>
      <c r="H42" s="3"/>
      <c r="I42" s="3"/>
      <c r="J42" s="3"/>
      <c r="K42" s="3"/>
    </row>
    <row r="43" spans="1:12" x14ac:dyDescent="0.3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2" x14ac:dyDescent="0.3">
      <c r="G45" s="3"/>
      <c r="H45" s="3"/>
      <c r="I45" s="3"/>
      <c r="J45" s="3"/>
      <c r="K45" s="3"/>
    </row>
    <row r="46" spans="1:12" x14ac:dyDescent="0.3">
      <c r="G46" s="3"/>
      <c r="H46" s="3"/>
      <c r="I46" s="3"/>
      <c r="J46" s="3"/>
      <c r="K46" s="3"/>
    </row>
    <row r="47" spans="1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3">
      <c r="B48" s="47"/>
      <c r="C48" s="47"/>
      <c r="D48" s="47"/>
      <c r="E48" s="42"/>
      <c r="F48" s="3"/>
      <c r="G48" s="3"/>
      <c r="H48" s="3"/>
      <c r="I48" s="3"/>
      <c r="J48" s="3"/>
      <c r="K48" s="3"/>
    </row>
    <row r="49" spans="2:1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3">
      <c r="F50" s="42"/>
      <c r="G50" s="3"/>
      <c r="H50" s="3"/>
      <c r="I50" s="3"/>
      <c r="J50" s="3"/>
      <c r="K50" s="3"/>
    </row>
    <row r="51" spans="2:11" x14ac:dyDescent="0.3">
      <c r="F51" s="3"/>
      <c r="G51" s="3"/>
      <c r="H51" s="3"/>
      <c r="I51" s="3"/>
      <c r="J51" s="3"/>
      <c r="K51" s="3"/>
    </row>
    <row r="52" spans="2:11" x14ac:dyDescent="0.3">
      <c r="F52" s="3"/>
      <c r="G52" s="3"/>
      <c r="H52" s="3"/>
      <c r="I52" s="3"/>
      <c r="J52" s="3"/>
      <c r="K52" s="3"/>
    </row>
  </sheetData>
  <pageMargins left="0.7" right="0.7" top="0.75" bottom="0.75" header="0.3" footer="0.3"/>
  <pageSetup scale="71" orientation="landscape" r:id="rId1"/>
  <ignoredErrors>
    <ignoredError sqref="E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57A0-F3FD-4362-91A7-722188D1E77E}">
  <sheetPr>
    <pageSetUpPr fitToPage="1"/>
  </sheetPr>
  <dimension ref="A1:L65"/>
  <sheetViews>
    <sheetView workbookViewId="0">
      <selection activeCell="G1" sqref="G1"/>
    </sheetView>
  </sheetViews>
  <sheetFormatPr defaultColWidth="9.109375" defaultRowHeight="14.4" x14ac:dyDescent="0.3"/>
  <cols>
    <col min="1" max="1" width="31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17">
        <v>0.68</v>
      </c>
      <c r="D6" s="118">
        <v>70</v>
      </c>
      <c r="E6" s="16">
        <f t="shared" ref="E6:E25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17">
        <v>0.91</v>
      </c>
      <c r="D7" s="118">
        <v>40</v>
      </c>
      <c r="E7" s="16">
        <f t="shared" si="0"/>
        <v>36.4</v>
      </c>
      <c r="F7" s="17"/>
      <c r="G7" s="21" t="s">
        <v>38</v>
      </c>
      <c r="H7" s="7"/>
      <c r="I7" s="120">
        <v>8</v>
      </c>
      <c r="J7" s="121">
        <v>7.5</v>
      </c>
      <c r="K7" s="120">
        <v>7</v>
      </c>
    </row>
    <row r="8" spans="1:11" x14ac:dyDescent="0.3">
      <c r="A8" s="14" t="s">
        <v>13</v>
      </c>
      <c r="B8" s="14" t="s">
        <v>8</v>
      </c>
      <c r="C8" s="117">
        <v>0.41</v>
      </c>
      <c r="D8" s="118">
        <v>40</v>
      </c>
      <c r="E8" s="16">
        <f t="shared" si="0"/>
        <v>16.399999999999999</v>
      </c>
      <c r="F8" s="17"/>
      <c r="G8" s="24" t="s">
        <v>14</v>
      </c>
      <c r="H8" s="122">
        <v>105</v>
      </c>
      <c r="I8" s="16">
        <f>SUM(I7*H8)-E46</f>
        <v>311.88049999999998</v>
      </c>
      <c r="J8" s="16">
        <f>SUM(J7*H8)-E46</f>
        <v>259.38049999999998</v>
      </c>
      <c r="K8" s="16">
        <f>SUM(K7*H8)-E46</f>
        <v>206.88049999999998</v>
      </c>
    </row>
    <row r="9" spans="1:11" x14ac:dyDescent="0.3">
      <c r="A9" s="14" t="s">
        <v>15</v>
      </c>
      <c r="B9" s="14" t="s">
        <v>16</v>
      </c>
      <c r="C9" s="117">
        <v>60</v>
      </c>
      <c r="D9" s="118">
        <v>0.5</v>
      </c>
      <c r="E9" s="16">
        <f t="shared" si="0"/>
        <v>30</v>
      </c>
      <c r="F9" s="17"/>
      <c r="G9" s="24" t="s">
        <v>17</v>
      </c>
      <c r="H9" s="122">
        <v>85</v>
      </c>
      <c r="I9" s="16">
        <f>SUM(I7*H9)-E46</f>
        <v>151.88049999999998</v>
      </c>
      <c r="J9" s="16">
        <f>SUM(J7*H9)-E46</f>
        <v>109.38049999999998</v>
      </c>
      <c r="K9" s="16">
        <f>SUM(K7*H9)-E46</f>
        <v>66.880499999999984</v>
      </c>
    </row>
    <row r="10" spans="1:11" x14ac:dyDescent="0.3">
      <c r="A10" s="14" t="s">
        <v>40</v>
      </c>
      <c r="B10" s="14" t="s">
        <v>41</v>
      </c>
      <c r="C10" s="117">
        <v>12</v>
      </c>
      <c r="D10" s="118">
        <v>1</v>
      </c>
      <c r="E10" s="16">
        <f t="shared" si="0"/>
        <v>12</v>
      </c>
      <c r="F10" s="17"/>
      <c r="G10" s="24" t="s">
        <v>18</v>
      </c>
      <c r="H10" s="122">
        <v>65</v>
      </c>
      <c r="I10" s="16">
        <f>SUM(I7*H10)-E46</f>
        <v>-8.1195000000000164</v>
      </c>
      <c r="J10" s="16">
        <f>SUM(J7*H10)-E46</f>
        <v>-40.619500000000016</v>
      </c>
      <c r="K10" s="16">
        <f>SUM(K7*H10)-E46</f>
        <v>-73.119500000000016</v>
      </c>
    </row>
    <row r="11" spans="1:11" x14ac:dyDescent="0.3">
      <c r="A11" s="14" t="s">
        <v>32</v>
      </c>
      <c r="B11" s="14" t="s">
        <v>42</v>
      </c>
      <c r="C11" s="117">
        <v>0.4</v>
      </c>
      <c r="D11" s="118">
        <v>150</v>
      </c>
      <c r="E11" s="16">
        <f t="shared" si="0"/>
        <v>60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17">
        <v>1.56</v>
      </c>
      <c r="D12" s="118">
        <v>12</v>
      </c>
      <c r="E12" s="16">
        <f t="shared" si="0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17">
        <v>5.4</v>
      </c>
      <c r="D13" s="118">
        <v>0.8</v>
      </c>
      <c r="E13" s="16">
        <f t="shared" si="0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17">
        <v>4.05</v>
      </c>
      <c r="D14" s="118">
        <v>1</v>
      </c>
      <c r="E14" s="16">
        <f t="shared" si="0"/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17">
        <v>1.69</v>
      </c>
      <c r="D15" s="118">
        <v>2</v>
      </c>
      <c r="E15" s="16">
        <f t="shared" si="0"/>
        <v>3.38</v>
      </c>
      <c r="F15" s="116"/>
      <c r="G15" s="30" t="s">
        <v>39</v>
      </c>
      <c r="H15" s="31"/>
      <c r="I15" s="120">
        <v>8</v>
      </c>
      <c r="J15" s="121">
        <v>7.5</v>
      </c>
      <c r="K15" s="120">
        <v>7</v>
      </c>
    </row>
    <row r="16" spans="1:11" x14ac:dyDescent="0.3">
      <c r="A16" s="14" t="s">
        <v>51</v>
      </c>
      <c r="B16" s="14" t="s">
        <v>34</v>
      </c>
      <c r="C16" s="117">
        <v>0.56000000000000005</v>
      </c>
      <c r="D16" s="118">
        <v>2</v>
      </c>
      <c r="E16" s="16">
        <f t="shared" si="0"/>
        <v>1.1200000000000001</v>
      </c>
      <c r="F16" s="17"/>
      <c r="G16" s="24" t="s">
        <v>14</v>
      </c>
      <c r="H16" s="123">
        <v>105</v>
      </c>
      <c r="I16" s="15">
        <f>I8/$H$8</f>
        <v>2.9702904761904758</v>
      </c>
      <c r="J16" s="15">
        <f>J8/$H$8</f>
        <v>2.4702904761904758</v>
      </c>
      <c r="K16" s="15">
        <f>K8/$H$8</f>
        <v>1.970290476190476</v>
      </c>
    </row>
    <row r="17" spans="1:11" x14ac:dyDescent="0.3">
      <c r="A17" s="14" t="s">
        <v>74</v>
      </c>
      <c r="B17" s="14" t="s">
        <v>34</v>
      </c>
      <c r="C17" s="117">
        <v>1.4</v>
      </c>
      <c r="D17" s="118">
        <v>13.7</v>
      </c>
      <c r="E17" s="16">
        <f t="shared" si="0"/>
        <v>19.179999999999996</v>
      </c>
      <c r="F17" s="17"/>
      <c r="G17" s="24" t="s">
        <v>17</v>
      </c>
      <c r="H17" s="123">
        <v>85</v>
      </c>
      <c r="I17" s="15">
        <f>I9/$H$9</f>
        <v>1.7868294117647057</v>
      </c>
      <c r="J17" s="15">
        <f>J9/$H$9</f>
        <v>1.2868294117647057</v>
      </c>
      <c r="K17" s="15">
        <f>K9/$H$9</f>
        <v>0.78682941176470567</v>
      </c>
    </row>
    <row r="18" spans="1:11" x14ac:dyDescent="0.3">
      <c r="A18" s="118"/>
      <c r="B18" s="118"/>
      <c r="C18" s="117"/>
      <c r="D18" s="118"/>
      <c r="E18" s="16">
        <f t="shared" si="0"/>
        <v>0</v>
      </c>
      <c r="F18" s="17"/>
      <c r="G18" s="24" t="s">
        <v>18</v>
      </c>
      <c r="H18" s="123">
        <v>65</v>
      </c>
      <c r="I18" s="15">
        <f>I10/$H$10</f>
        <v>-0.12491538461538487</v>
      </c>
      <c r="J18" s="15">
        <f>J10/$H$10</f>
        <v>-0.62491538461538487</v>
      </c>
      <c r="K18" s="15">
        <f>K10/$H$10</f>
        <v>-1.1249153846153848</v>
      </c>
    </row>
    <row r="19" spans="1:11" x14ac:dyDescent="0.3">
      <c r="A19" s="118"/>
      <c r="B19" s="118"/>
      <c r="C19" s="117"/>
      <c r="D19" s="118"/>
      <c r="E19" s="16">
        <f t="shared" si="0"/>
        <v>0</v>
      </c>
      <c r="F19" s="17"/>
      <c r="G19" s="18"/>
      <c r="H19" s="18"/>
      <c r="I19" s="26"/>
      <c r="J19" s="26"/>
      <c r="K19" s="26"/>
    </row>
    <row r="20" spans="1:11" x14ac:dyDescent="0.3">
      <c r="A20" s="118"/>
      <c r="B20" s="118"/>
      <c r="C20" s="117"/>
      <c r="D20" s="118"/>
      <c r="E20" s="16">
        <f t="shared" si="0"/>
        <v>0</v>
      </c>
      <c r="F20" s="17"/>
      <c r="G20" s="35" t="s">
        <v>20</v>
      </c>
      <c r="H20" s="31"/>
      <c r="I20" s="31"/>
      <c r="J20" s="26"/>
      <c r="K20" s="26"/>
    </row>
    <row r="21" spans="1:11" x14ac:dyDescent="0.3">
      <c r="A21" s="118"/>
      <c r="B21" s="118"/>
      <c r="C21" s="117"/>
      <c r="D21" s="118"/>
      <c r="E21" s="16">
        <f t="shared" si="0"/>
        <v>0</v>
      </c>
      <c r="F21" s="17"/>
      <c r="G21" s="30" t="s">
        <v>39</v>
      </c>
      <c r="H21" s="31"/>
      <c r="I21" s="36"/>
      <c r="J21" s="26"/>
      <c r="K21" s="26"/>
    </row>
    <row r="22" spans="1:11" x14ac:dyDescent="0.3">
      <c r="A22" s="118"/>
      <c r="B22" s="118"/>
      <c r="C22" s="117"/>
      <c r="D22" s="118"/>
      <c r="E22" s="16">
        <f t="shared" si="0"/>
        <v>0</v>
      </c>
      <c r="F22" s="17"/>
      <c r="G22" s="24" t="s">
        <v>14</v>
      </c>
      <c r="H22" s="123">
        <v>105</v>
      </c>
      <c r="I22" s="15">
        <f>$E$46/H8</f>
        <v>5.0297095238095242</v>
      </c>
      <c r="J22" s="26"/>
      <c r="K22" s="26"/>
    </row>
    <row r="23" spans="1:11" x14ac:dyDescent="0.3">
      <c r="A23" s="118"/>
      <c r="B23" s="118"/>
      <c r="C23" s="117"/>
      <c r="D23" s="118"/>
      <c r="E23" s="16">
        <f t="shared" si="0"/>
        <v>0</v>
      </c>
      <c r="F23" s="17"/>
      <c r="G23" s="24" t="s">
        <v>17</v>
      </c>
      <c r="H23" s="123">
        <v>85</v>
      </c>
      <c r="I23" s="15">
        <f>$E$46/H9</f>
        <v>6.2131705882352941</v>
      </c>
      <c r="J23" s="26"/>
      <c r="K23" s="26"/>
    </row>
    <row r="24" spans="1:11" x14ac:dyDescent="0.3">
      <c r="A24" s="118"/>
      <c r="B24" s="118"/>
      <c r="C24" s="117"/>
      <c r="D24" s="118"/>
      <c r="E24" s="16">
        <f t="shared" si="0"/>
        <v>0</v>
      </c>
      <c r="F24" s="17"/>
      <c r="G24" s="24" t="s">
        <v>18</v>
      </c>
      <c r="H24" s="123">
        <v>65</v>
      </c>
      <c r="I24" s="15">
        <f>$E$46/H10</f>
        <v>8.1249153846153845</v>
      </c>
      <c r="J24" s="26"/>
      <c r="K24" s="26"/>
    </row>
    <row r="25" spans="1:11" x14ac:dyDescent="0.3">
      <c r="A25" s="118"/>
      <c r="B25" s="118"/>
      <c r="C25" s="117"/>
      <c r="D25" s="118"/>
      <c r="E25" s="16">
        <f t="shared" si="0"/>
        <v>0</v>
      </c>
      <c r="F25" s="17"/>
    </row>
    <row r="26" spans="1:11" ht="15" x14ac:dyDescent="0.3">
      <c r="A26" s="14" t="s">
        <v>53</v>
      </c>
      <c r="B26" s="15">
        <f>SUM(E6:E25)</f>
        <v>253.17000000000002</v>
      </c>
      <c r="C26" s="119">
        <v>0.06</v>
      </c>
      <c r="D26" s="118">
        <v>6</v>
      </c>
      <c r="E26" s="16">
        <f>B26*(D26/12)*C26</f>
        <v>7.5951000000000004</v>
      </c>
      <c r="F26" s="17"/>
    </row>
    <row r="27" spans="1:11" x14ac:dyDescent="0.3">
      <c r="A27" s="51" t="s">
        <v>21</v>
      </c>
      <c r="B27" s="52"/>
      <c r="C27" s="52"/>
      <c r="D27" s="52"/>
      <c r="E27" s="53">
        <f>SUM(E6:E26)</f>
        <v>260.76510000000002</v>
      </c>
      <c r="F27" s="17"/>
      <c r="K27" s="26"/>
    </row>
    <row r="28" spans="1:11" x14ac:dyDescent="0.3">
      <c r="F28" s="17"/>
      <c r="K28" s="26"/>
    </row>
    <row r="29" spans="1:11" x14ac:dyDescent="0.3">
      <c r="A29" s="7" t="s">
        <v>22</v>
      </c>
      <c r="B29" s="11"/>
      <c r="C29" s="11"/>
      <c r="D29" s="11"/>
      <c r="E29" s="11"/>
      <c r="F29" s="17"/>
      <c r="J29" s="3"/>
      <c r="K29" s="26"/>
    </row>
    <row r="30" spans="1:11" x14ac:dyDescent="0.3">
      <c r="A30" s="49" t="s">
        <v>2</v>
      </c>
      <c r="B30" s="49" t="s">
        <v>3</v>
      </c>
      <c r="C30" s="49" t="s">
        <v>4</v>
      </c>
      <c r="D30" s="49" t="s">
        <v>5</v>
      </c>
      <c r="E30" s="50" t="s">
        <v>6</v>
      </c>
      <c r="F30" s="26"/>
      <c r="J30" s="3"/>
      <c r="K30" s="26"/>
    </row>
    <row r="31" spans="1:11" x14ac:dyDescent="0.3">
      <c r="A31" s="14" t="s">
        <v>43</v>
      </c>
      <c r="B31" s="14" t="s">
        <v>23</v>
      </c>
      <c r="C31" s="117">
        <v>12.26</v>
      </c>
      <c r="D31" s="118">
        <v>1</v>
      </c>
      <c r="E31" s="16">
        <f>C31*D31</f>
        <v>12.26</v>
      </c>
      <c r="F31" s="26"/>
    </row>
    <row r="32" spans="1:11" x14ac:dyDescent="0.3">
      <c r="A32" s="14" t="s">
        <v>44</v>
      </c>
      <c r="B32" s="14" t="s">
        <v>23</v>
      </c>
      <c r="C32" s="117">
        <v>20.41</v>
      </c>
      <c r="D32" s="118">
        <v>2</v>
      </c>
      <c r="E32" s="16">
        <f>C32*D32</f>
        <v>40.82</v>
      </c>
      <c r="F32" s="3"/>
    </row>
    <row r="33" spans="1:12" x14ac:dyDescent="0.3">
      <c r="A33" s="14" t="s">
        <v>45</v>
      </c>
      <c r="B33" s="14" t="s">
        <v>23</v>
      </c>
      <c r="C33" s="117">
        <v>13.19</v>
      </c>
      <c r="D33" s="118">
        <v>1</v>
      </c>
      <c r="E33" s="16">
        <f t="shared" ref="E33:E34" si="1">C33*D33</f>
        <v>13.19</v>
      </c>
      <c r="F33" s="63"/>
    </row>
    <row r="34" spans="1:12" x14ac:dyDescent="0.3">
      <c r="A34" s="14" t="s">
        <v>46</v>
      </c>
      <c r="B34" s="14" t="s">
        <v>19</v>
      </c>
      <c r="C34" s="117">
        <v>14.66</v>
      </c>
      <c r="D34" s="118">
        <v>2</v>
      </c>
      <c r="E34" s="16">
        <f t="shared" si="1"/>
        <v>29.32</v>
      </c>
      <c r="F34" s="17"/>
      <c r="L34" s="64"/>
    </row>
    <row r="35" spans="1:12" x14ac:dyDescent="0.3">
      <c r="A35" s="14" t="s">
        <v>36</v>
      </c>
      <c r="B35" s="14" t="s">
        <v>19</v>
      </c>
      <c r="C35" s="117">
        <v>41.39</v>
      </c>
      <c r="D35" s="118">
        <v>1</v>
      </c>
      <c r="E35" s="16">
        <f>C35*D35</f>
        <v>41.39</v>
      </c>
      <c r="F35" s="17"/>
      <c r="L35" s="64"/>
    </row>
    <row r="36" spans="1:12" x14ac:dyDescent="0.3">
      <c r="A36" s="14" t="s">
        <v>50</v>
      </c>
      <c r="B36" s="14" t="s">
        <v>19</v>
      </c>
      <c r="C36" s="117">
        <v>0.3</v>
      </c>
      <c r="D36" s="118">
        <v>85</v>
      </c>
      <c r="E36" s="16">
        <f>C36*D36</f>
        <v>25.5</v>
      </c>
      <c r="F36" s="17"/>
    </row>
    <row r="37" spans="1:12" x14ac:dyDescent="0.3">
      <c r="A37" s="118"/>
      <c r="B37" s="118"/>
      <c r="C37" s="117"/>
      <c r="D37" s="118"/>
      <c r="E37" s="16">
        <f t="shared" ref="E37:E41" si="2">C37*D37</f>
        <v>0</v>
      </c>
      <c r="F37" s="17"/>
    </row>
    <row r="38" spans="1:12" x14ac:dyDescent="0.3">
      <c r="A38" s="118"/>
      <c r="B38" s="118"/>
      <c r="C38" s="117"/>
      <c r="D38" s="118"/>
      <c r="E38" s="16">
        <f t="shared" si="2"/>
        <v>0</v>
      </c>
      <c r="F38" s="17"/>
    </row>
    <row r="39" spans="1:12" x14ac:dyDescent="0.3">
      <c r="A39" s="118"/>
      <c r="B39" s="118"/>
      <c r="C39" s="117"/>
      <c r="D39" s="118"/>
      <c r="E39" s="16">
        <f t="shared" si="2"/>
        <v>0</v>
      </c>
      <c r="F39" s="17"/>
    </row>
    <row r="40" spans="1:12" x14ac:dyDescent="0.3">
      <c r="A40" s="118"/>
      <c r="B40" s="118"/>
      <c r="C40" s="117"/>
      <c r="D40" s="118"/>
      <c r="E40" s="16">
        <f t="shared" si="2"/>
        <v>0</v>
      </c>
      <c r="F40" s="17"/>
    </row>
    <row r="41" spans="1:12" x14ac:dyDescent="0.3">
      <c r="A41" s="118"/>
      <c r="B41" s="118"/>
      <c r="C41" s="117"/>
      <c r="D41" s="118"/>
      <c r="E41" s="16">
        <f t="shared" si="2"/>
        <v>0</v>
      </c>
      <c r="F41" s="17"/>
    </row>
    <row r="42" spans="1:12" ht="15" x14ac:dyDescent="0.3">
      <c r="A42" s="14" t="s">
        <v>54</v>
      </c>
      <c r="B42" s="15">
        <f>SUM(E31:E41)</f>
        <v>162.48000000000002</v>
      </c>
      <c r="C42" s="124">
        <v>0.06</v>
      </c>
      <c r="D42" s="118">
        <v>6</v>
      </c>
      <c r="E42" s="16">
        <f>B42*(D42/12)*C42</f>
        <v>4.8744000000000005</v>
      </c>
      <c r="F42" s="17"/>
      <c r="L42" s="64"/>
    </row>
    <row r="43" spans="1:12" x14ac:dyDescent="0.3">
      <c r="A43" s="14" t="s">
        <v>24</v>
      </c>
      <c r="B43" s="14" t="s">
        <v>19</v>
      </c>
      <c r="C43" s="117">
        <v>100</v>
      </c>
      <c r="D43" s="118">
        <v>1</v>
      </c>
      <c r="E43" s="16">
        <f>C43*D43</f>
        <v>100</v>
      </c>
      <c r="F43" s="17"/>
      <c r="L43" s="64"/>
    </row>
    <row r="44" spans="1:12" x14ac:dyDescent="0.3">
      <c r="A44" s="51" t="s">
        <v>25</v>
      </c>
      <c r="B44" s="52"/>
      <c r="C44" s="52"/>
      <c r="D44" s="52"/>
      <c r="E44" s="53">
        <f>SUM(E31:E43)</f>
        <v>267.35440000000006</v>
      </c>
      <c r="F44" s="17"/>
      <c r="G44" s="3"/>
      <c r="H44" s="3"/>
      <c r="I44" s="3"/>
      <c r="J44" s="3"/>
      <c r="K44" s="26"/>
      <c r="L44" s="64"/>
    </row>
    <row r="45" spans="1:12" x14ac:dyDescent="0.3">
      <c r="F45" s="64"/>
      <c r="G45" s="3"/>
      <c r="H45" s="3"/>
      <c r="I45" s="3"/>
      <c r="J45" s="3"/>
      <c r="K45" s="26"/>
      <c r="L45" s="64"/>
    </row>
    <row r="46" spans="1:12" x14ac:dyDescent="0.3">
      <c r="A46" s="38" t="s">
        <v>26</v>
      </c>
      <c r="B46" s="39"/>
      <c r="C46" s="40"/>
      <c r="D46" s="40"/>
      <c r="E46" s="41">
        <f>E27+E44</f>
        <v>528.11950000000002</v>
      </c>
      <c r="F46" s="17"/>
      <c r="G46" s="3"/>
      <c r="H46" s="3"/>
      <c r="I46" s="3"/>
      <c r="J46" s="3"/>
      <c r="K46" s="26"/>
      <c r="L46" s="64"/>
    </row>
    <row r="47" spans="1:12" x14ac:dyDescent="0.3">
      <c r="A47" s="38" t="s">
        <v>27</v>
      </c>
      <c r="B47" s="39"/>
      <c r="C47" s="40"/>
      <c r="D47" s="40"/>
      <c r="E47" s="41">
        <f>(J7*H9)</f>
        <v>637.5</v>
      </c>
      <c r="F47" s="17"/>
      <c r="G47" s="3"/>
      <c r="H47" s="3"/>
      <c r="I47" s="3"/>
      <c r="J47" s="3"/>
      <c r="K47" s="26"/>
      <c r="L47" s="64"/>
    </row>
    <row r="48" spans="1:12" x14ac:dyDescent="0.3">
      <c r="A48" s="38" t="s">
        <v>28</v>
      </c>
      <c r="B48" s="43"/>
      <c r="C48" s="44"/>
      <c r="D48" s="44"/>
      <c r="E48" s="45">
        <f>SUM(E47-E46)</f>
        <v>109.38049999999998</v>
      </c>
      <c r="F48" s="17"/>
      <c r="G48" s="26"/>
      <c r="H48" s="3"/>
      <c r="I48" s="3"/>
      <c r="J48" s="3"/>
      <c r="K48" s="3"/>
    </row>
    <row r="49" spans="1:11" x14ac:dyDescent="0.3">
      <c r="F49" s="26"/>
      <c r="G49" s="3"/>
      <c r="H49" s="3"/>
      <c r="I49" s="3"/>
      <c r="J49" s="3"/>
      <c r="K49" s="3"/>
    </row>
    <row r="50" spans="1:11" ht="15" x14ac:dyDescent="0.3">
      <c r="A50" s="46" t="s">
        <v>52</v>
      </c>
      <c r="F50" s="26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17"/>
      <c r="G51" s="37"/>
      <c r="H51" s="37"/>
      <c r="I51" s="37"/>
      <c r="J51" s="37"/>
      <c r="K51" s="37"/>
    </row>
    <row r="52" spans="1:11" ht="15" x14ac:dyDescent="0.3">
      <c r="A52" s="46" t="s">
        <v>55</v>
      </c>
      <c r="B52" s="3"/>
      <c r="C52" s="3"/>
      <c r="D52" s="3"/>
      <c r="E52" s="3"/>
      <c r="F52" s="17"/>
      <c r="G52" s="37"/>
      <c r="H52" s="37"/>
      <c r="I52" s="37"/>
      <c r="J52" s="37"/>
      <c r="K52" s="37"/>
    </row>
    <row r="53" spans="1:11" x14ac:dyDescent="0.3">
      <c r="B53" s="3"/>
      <c r="C53" s="3"/>
      <c r="D53" s="3"/>
      <c r="E53" s="3"/>
      <c r="F53" s="17"/>
      <c r="G53" s="37"/>
      <c r="H53" s="37"/>
      <c r="I53" s="37"/>
      <c r="J53" s="37"/>
      <c r="K53" s="37"/>
    </row>
    <row r="54" spans="1:11" ht="15" x14ac:dyDescent="0.3">
      <c r="A54" s="46"/>
      <c r="F54" s="42"/>
      <c r="G54" s="3"/>
      <c r="H54" s="3"/>
      <c r="I54" s="3"/>
      <c r="J54" s="3"/>
      <c r="K54" s="3"/>
    </row>
    <row r="55" spans="1:11" x14ac:dyDescent="0.3">
      <c r="A55" s="3"/>
      <c r="F55" s="3"/>
      <c r="G55" s="3"/>
      <c r="H55" s="3"/>
      <c r="I55" s="3"/>
      <c r="J55" s="3"/>
      <c r="K55" s="3"/>
    </row>
    <row r="56" spans="1:1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G58" s="3"/>
      <c r="H58" s="3"/>
      <c r="I58" s="3"/>
      <c r="J58" s="3"/>
      <c r="K58" s="3"/>
    </row>
    <row r="59" spans="1:11" x14ac:dyDescent="0.3">
      <c r="G59" s="3"/>
      <c r="H59" s="3"/>
      <c r="I59" s="3"/>
      <c r="J59" s="3"/>
      <c r="K59" s="3"/>
    </row>
    <row r="60" spans="1:1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B61" s="47"/>
      <c r="C61" s="47"/>
      <c r="D61" s="47"/>
      <c r="E61" s="42"/>
      <c r="F61" s="3"/>
      <c r="G61" s="3"/>
      <c r="H61" s="3"/>
      <c r="I61" s="3"/>
      <c r="J61" s="3"/>
      <c r="K61" s="3"/>
    </row>
    <row r="62" spans="1:1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F63" s="42"/>
      <c r="G63" s="3"/>
      <c r="H63" s="3"/>
      <c r="I63" s="3"/>
      <c r="J63" s="3"/>
      <c r="K63" s="3"/>
    </row>
    <row r="64" spans="1:11" x14ac:dyDescent="0.3">
      <c r="F64" s="3"/>
      <c r="G64" s="3"/>
      <c r="H64" s="3"/>
      <c r="I64" s="3"/>
      <c r="J64" s="3"/>
      <c r="K64" s="3"/>
    </row>
    <row r="65" spans="6:11" x14ac:dyDescent="0.3">
      <c r="F65" s="3"/>
      <c r="G65" s="3"/>
      <c r="H65" s="3"/>
      <c r="I65" s="3"/>
      <c r="J65" s="3"/>
      <c r="K65" s="3"/>
    </row>
  </sheetData>
  <pageMargins left="0.7" right="0.7" top="0.75" bottom="0.75" header="0.3" footer="0.3"/>
  <pageSetup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C4DD-8B34-4172-959D-50AD0E9E7A99}">
  <sheetPr>
    <pageSetUpPr fitToPage="1"/>
  </sheetPr>
  <dimension ref="A1:L52"/>
  <sheetViews>
    <sheetView workbookViewId="0">
      <selection activeCell="G1" sqref="G1"/>
    </sheetView>
  </sheetViews>
  <sheetFormatPr defaultColWidth="9.109375" defaultRowHeight="14.4" x14ac:dyDescent="0.3"/>
  <cols>
    <col min="1" max="1" width="31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73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5">
        <v>0.68</v>
      </c>
      <c r="D6" s="14">
        <v>70</v>
      </c>
      <c r="E6" s="16">
        <f t="shared" ref="E6:E17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5">
        <v>0.91</v>
      </c>
      <c r="D7" s="14">
        <v>40</v>
      </c>
      <c r="E7" s="16">
        <f t="shared" si="0"/>
        <v>36.4</v>
      </c>
      <c r="F7" s="17"/>
      <c r="G7" s="21" t="s">
        <v>38</v>
      </c>
      <c r="H7" s="7"/>
      <c r="I7" s="22">
        <v>5</v>
      </c>
      <c r="J7" s="23">
        <v>4.8</v>
      </c>
      <c r="K7" s="22">
        <v>4.5999999999999996</v>
      </c>
    </row>
    <row r="8" spans="1:11" x14ac:dyDescent="0.3">
      <c r="A8" s="14" t="s">
        <v>13</v>
      </c>
      <c r="B8" s="14" t="s">
        <v>8</v>
      </c>
      <c r="C8" s="15">
        <v>0.41</v>
      </c>
      <c r="D8" s="14">
        <v>40</v>
      </c>
      <c r="E8" s="16">
        <f t="shared" si="0"/>
        <v>16.399999999999999</v>
      </c>
      <c r="F8" s="17"/>
      <c r="G8" s="24" t="s">
        <v>14</v>
      </c>
      <c r="H8" s="25">
        <v>105</v>
      </c>
      <c r="I8" s="16">
        <f>SUM(I7*H8)-E33</f>
        <v>-10.844500000000153</v>
      </c>
      <c r="J8" s="16">
        <f>SUM(J7*H8)-E33</f>
        <v>-31.844500000000153</v>
      </c>
      <c r="K8" s="16">
        <f>SUM(K7*H8)-E33</f>
        <v>-52.84450000000021</v>
      </c>
    </row>
    <row r="9" spans="1:11" x14ac:dyDescent="0.3">
      <c r="A9" s="14" t="s">
        <v>15</v>
      </c>
      <c r="B9" s="14" t="s">
        <v>16</v>
      </c>
      <c r="C9" s="15">
        <v>60</v>
      </c>
      <c r="D9" s="14">
        <v>0.5</v>
      </c>
      <c r="E9" s="16">
        <f t="shared" si="0"/>
        <v>30</v>
      </c>
      <c r="F9" s="17"/>
      <c r="G9" s="24" t="s">
        <v>17</v>
      </c>
      <c r="H9" s="25">
        <v>85</v>
      </c>
      <c r="I9" s="16">
        <f>SUM(I7*H9)-E33</f>
        <v>-110.84450000000015</v>
      </c>
      <c r="J9" s="16">
        <f>SUM(J7*H9)-E33</f>
        <v>-127.84450000000015</v>
      </c>
      <c r="K9" s="16">
        <f>SUM(K7*H9)-E33</f>
        <v>-144.84450000000021</v>
      </c>
    </row>
    <row r="10" spans="1:11" x14ac:dyDescent="0.3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17"/>
      <c r="G10" s="24" t="s">
        <v>18</v>
      </c>
      <c r="H10" s="25">
        <v>65</v>
      </c>
      <c r="I10" s="16">
        <f>SUM(I7*H10)-E33</f>
        <v>-210.84450000000015</v>
      </c>
      <c r="J10" s="16">
        <f>SUM(J7*H10)-E33</f>
        <v>-223.84450000000015</v>
      </c>
      <c r="K10" s="16">
        <f>SUM(K7*H10)-E33</f>
        <v>-236.84450000000015</v>
      </c>
    </row>
    <row r="11" spans="1:11" x14ac:dyDescent="0.3">
      <c r="A11" s="14" t="s">
        <v>32</v>
      </c>
      <c r="B11" s="14" t="s">
        <v>42</v>
      </c>
      <c r="C11" s="15">
        <v>0.45</v>
      </c>
      <c r="D11" s="14">
        <v>150</v>
      </c>
      <c r="E11" s="16">
        <f t="shared" si="0"/>
        <v>67.5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5">
        <v>1.56</v>
      </c>
      <c r="D12" s="14">
        <v>12</v>
      </c>
      <c r="E12" s="16">
        <f t="shared" si="0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5">
        <v>5.4</v>
      </c>
      <c r="D13" s="14">
        <v>0.8</v>
      </c>
      <c r="E13" s="16">
        <f t="shared" si="0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5">
        <v>4.05</v>
      </c>
      <c r="D14" s="14">
        <v>1</v>
      </c>
      <c r="E14" s="16">
        <f t="shared" si="0"/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5">
        <v>1.69</v>
      </c>
      <c r="D15" s="14">
        <v>2</v>
      </c>
      <c r="E15" s="16">
        <f t="shared" si="0"/>
        <v>3.38</v>
      </c>
      <c r="F15" s="116"/>
      <c r="G15" s="30" t="s">
        <v>39</v>
      </c>
      <c r="H15" s="31"/>
      <c r="I15" s="32">
        <v>5</v>
      </c>
      <c r="J15" s="33">
        <v>4.8</v>
      </c>
      <c r="K15" s="32">
        <v>4.5999999999999996</v>
      </c>
    </row>
    <row r="16" spans="1:11" x14ac:dyDescent="0.3">
      <c r="A16" s="14" t="s">
        <v>51</v>
      </c>
      <c r="B16" s="14" t="s">
        <v>34</v>
      </c>
      <c r="C16" s="15">
        <v>0.56000000000000005</v>
      </c>
      <c r="D16" s="14">
        <v>2</v>
      </c>
      <c r="E16" s="16">
        <f t="shared" si="0"/>
        <v>1.1200000000000001</v>
      </c>
      <c r="F16" s="17"/>
      <c r="G16" s="24" t="s">
        <v>14</v>
      </c>
      <c r="H16" s="34">
        <v>105</v>
      </c>
      <c r="I16" s="15">
        <f>I8/$H$8</f>
        <v>-0.10328095238095383</v>
      </c>
      <c r="J16" s="15">
        <f>J8/$H$8</f>
        <v>-0.30328095238095382</v>
      </c>
      <c r="K16" s="15">
        <f>K8/$H$8</f>
        <v>-0.50328095238095438</v>
      </c>
    </row>
    <row r="17" spans="1:12" x14ac:dyDescent="0.3">
      <c r="A17" s="14" t="s">
        <v>74</v>
      </c>
      <c r="B17" s="14" t="s">
        <v>34</v>
      </c>
      <c r="C17" s="15">
        <v>1.4</v>
      </c>
      <c r="D17" s="14">
        <v>13.7</v>
      </c>
      <c r="E17" s="16">
        <f t="shared" si="0"/>
        <v>19.179999999999996</v>
      </c>
      <c r="F17" s="17"/>
      <c r="G17" s="24" t="s">
        <v>17</v>
      </c>
      <c r="H17" s="34">
        <v>85</v>
      </c>
      <c r="I17" s="15">
        <f>I9/$H$9</f>
        <v>-1.3040529411764723</v>
      </c>
      <c r="J17" s="15">
        <f>J9/$H$9</f>
        <v>-1.5040529411764725</v>
      </c>
      <c r="K17" s="15">
        <f>K9/$H$9</f>
        <v>-1.7040529411764731</v>
      </c>
    </row>
    <row r="18" spans="1:12" ht="15" x14ac:dyDescent="0.3">
      <c r="A18" s="14" t="s">
        <v>53</v>
      </c>
      <c r="B18" s="15">
        <f>SUM(E6:E17)</f>
        <v>260.67</v>
      </c>
      <c r="C18" s="48">
        <v>0.06</v>
      </c>
      <c r="D18" s="14">
        <v>6</v>
      </c>
      <c r="E18" s="16">
        <f>B18*(D18/12)*C18</f>
        <v>7.8201000000000001</v>
      </c>
      <c r="F18" s="17"/>
      <c r="G18" s="24" t="s">
        <v>18</v>
      </c>
      <c r="H18" s="34">
        <v>65</v>
      </c>
      <c r="I18" s="15">
        <f>I10/$H$10</f>
        <v>-3.2437615384615408</v>
      </c>
      <c r="J18" s="15">
        <f>J10/$H$10</f>
        <v>-3.443761538461541</v>
      </c>
      <c r="K18" s="15">
        <f>K10/$H$10</f>
        <v>-3.6437615384615407</v>
      </c>
    </row>
    <row r="19" spans="1:12" x14ac:dyDescent="0.3">
      <c r="A19" s="51" t="s">
        <v>21</v>
      </c>
      <c r="B19" s="52"/>
      <c r="C19" s="52"/>
      <c r="D19" s="52"/>
      <c r="E19" s="53">
        <f>SUM(E6:E18)</f>
        <v>268.49010000000004</v>
      </c>
      <c r="F19" s="17"/>
    </row>
    <row r="20" spans="1:12" x14ac:dyDescent="0.3">
      <c r="F20" s="17"/>
      <c r="G20" s="35" t="s">
        <v>20</v>
      </c>
      <c r="H20" s="31"/>
      <c r="I20" s="31"/>
    </row>
    <row r="21" spans="1:12" x14ac:dyDescent="0.3">
      <c r="A21" s="7" t="s">
        <v>22</v>
      </c>
      <c r="B21" s="11"/>
      <c r="C21" s="11"/>
      <c r="D21" s="11"/>
      <c r="E21" s="11"/>
      <c r="F21" s="17"/>
      <c r="G21" s="30" t="s">
        <v>39</v>
      </c>
      <c r="H21" s="31"/>
      <c r="I21" s="36"/>
      <c r="K21" s="26"/>
    </row>
    <row r="22" spans="1:12" x14ac:dyDescent="0.3">
      <c r="A22" s="49" t="s">
        <v>2</v>
      </c>
      <c r="B22" s="49" t="s">
        <v>3</v>
      </c>
      <c r="C22" s="49" t="s">
        <v>4</v>
      </c>
      <c r="D22" s="49" t="s">
        <v>5</v>
      </c>
      <c r="E22" s="50" t="s">
        <v>6</v>
      </c>
      <c r="F22" s="26"/>
      <c r="G22" s="24" t="s">
        <v>14</v>
      </c>
      <c r="H22" s="34">
        <v>105</v>
      </c>
      <c r="I22" s="15">
        <f>$E$33/H8</f>
        <v>5.1032809523809535</v>
      </c>
      <c r="K22" s="26"/>
    </row>
    <row r="23" spans="1:12" x14ac:dyDescent="0.3">
      <c r="A23" s="14" t="s">
        <v>43</v>
      </c>
      <c r="B23" s="14" t="s">
        <v>23</v>
      </c>
      <c r="C23" s="15">
        <v>12.26</v>
      </c>
      <c r="D23" s="14">
        <v>1</v>
      </c>
      <c r="E23" s="16">
        <f>C23*D23</f>
        <v>12.26</v>
      </c>
      <c r="F23" s="26"/>
      <c r="G23" s="24" t="s">
        <v>17</v>
      </c>
      <c r="H23" s="34">
        <v>85</v>
      </c>
      <c r="I23" s="15">
        <f>$E$33/H9</f>
        <v>6.3040529411764723</v>
      </c>
      <c r="J23" s="3"/>
      <c r="K23" s="26"/>
    </row>
    <row r="24" spans="1:12" x14ac:dyDescent="0.3">
      <c r="A24" s="14" t="s">
        <v>44</v>
      </c>
      <c r="B24" s="14" t="s">
        <v>23</v>
      </c>
      <c r="C24" s="15">
        <v>20.41</v>
      </c>
      <c r="D24" s="14">
        <v>2</v>
      </c>
      <c r="E24" s="16">
        <f>C24*D24</f>
        <v>40.82</v>
      </c>
      <c r="F24" s="3"/>
      <c r="G24" s="24" t="s">
        <v>18</v>
      </c>
      <c r="H24" s="34">
        <v>65</v>
      </c>
      <c r="I24" s="15">
        <f>$E$33/H10</f>
        <v>8.2437615384615412</v>
      </c>
      <c r="J24" s="3"/>
      <c r="K24" s="26"/>
    </row>
    <row r="25" spans="1:12" x14ac:dyDescent="0.3">
      <c r="A25" s="14" t="s">
        <v>45</v>
      </c>
      <c r="B25" s="14" t="s">
        <v>23</v>
      </c>
      <c r="C25" s="15">
        <v>13.19</v>
      </c>
      <c r="D25" s="14">
        <v>1</v>
      </c>
      <c r="E25" s="16">
        <f t="shared" ref="E25:E26" si="1">C25*D25</f>
        <v>13.19</v>
      </c>
      <c r="F25" s="63"/>
    </row>
    <row r="26" spans="1:12" x14ac:dyDescent="0.3">
      <c r="A26" s="14" t="s">
        <v>46</v>
      </c>
      <c r="B26" s="14" t="s">
        <v>19</v>
      </c>
      <c r="C26" s="15">
        <v>14.66</v>
      </c>
      <c r="D26" s="14">
        <v>2</v>
      </c>
      <c r="E26" s="16">
        <f t="shared" si="1"/>
        <v>29.32</v>
      </c>
      <c r="F26" s="17"/>
      <c r="L26" s="64"/>
    </row>
    <row r="27" spans="1:12" x14ac:dyDescent="0.3">
      <c r="A27" s="14" t="s">
        <v>36</v>
      </c>
      <c r="B27" s="14" t="s">
        <v>19</v>
      </c>
      <c r="C27" s="15">
        <v>41.39</v>
      </c>
      <c r="D27" s="14">
        <v>1</v>
      </c>
      <c r="E27" s="16">
        <f>C27*D27</f>
        <v>41.39</v>
      </c>
      <c r="F27" s="17"/>
      <c r="L27" s="64"/>
    </row>
    <row r="28" spans="1:12" x14ac:dyDescent="0.3">
      <c r="A28" s="14" t="s">
        <v>50</v>
      </c>
      <c r="B28" s="14" t="s">
        <v>19</v>
      </c>
      <c r="C28" s="15">
        <v>0.3</v>
      </c>
      <c r="D28" s="14">
        <f>H9</f>
        <v>85</v>
      </c>
      <c r="E28" s="16">
        <f>C28*D28</f>
        <v>25.5</v>
      </c>
      <c r="F28" s="17"/>
    </row>
    <row r="29" spans="1:12" ht="15" x14ac:dyDescent="0.3">
      <c r="A29" s="14" t="s">
        <v>54</v>
      </c>
      <c r="B29" s="15">
        <f>SUM(E23:E28)</f>
        <v>162.48000000000002</v>
      </c>
      <c r="C29" s="54">
        <v>0.06</v>
      </c>
      <c r="D29" s="14">
        <v>6</v>
      </c>
      <c r="E29" s="16">
        <f>B29*(D29/12)*C29</f>
        <v>4.8744000000000005</v>
      </c>
      <c r="F29" s="17"/>
      <c r="L29" s="64"/>
    </row>
    <row r="30" spans="1:12" x14ac:dyDescent="0.3">
      <c r="A30" s="14" t="s">
        <v>24</v>
      </c>
      <c r="B30" s="14" t="s">
        <v>19</v>
      </c>
      <c r="C30" s="15">
        <v>100</v>
      </c>
      <c r="D30" s="14">
        <v>1</v>
      </c>
      <c r="E30" s="16">
        <f>C30*D30</f>
        <v>100</v>
      </c>
      <c r="F30" s="17"/>
      <c r="L30" s="64"/>
    </row>
    <row r="31" spans="1:12" x14ac:dyDescent="0.3">
      <c r="A31" s="51" t="s">
        <v>25</v>
      </c>
      <c r="B31" s="52"/>
      <c r="C31" s="52"/>
      <c r="D31" s="52"/>
      <c r="E31" s="53">
        <f>SUM(E23:E30)</f>
        <v>267.35440000000006</v>
      </c>
      <c r="F31" s="17"/>
      <c r="G31" s="3"/>
      <c r="H31" s="3"/>
      <c r="I31" s="3"/>
      <c r="J31" s="3"/>
      <c r="K31" s="26"/>
      <c r="L31" s="64"/>
    </row>
    <row r="32" spans="1:12" x14ac:dyDescent="0.3">
      <c r="F32" s="64"/>
      <c r="G32" s="3"/>
      <c r="H32" s="3"/>
      <c r="I32" s="3"/>
      <c r="J32" s="3"/>
      <c r="K32" s="26"/>
      <c r="L32" s="64"/>
    </row>
    <row r="33" spans="1:12" x14ac:dyDescent="0.3">
      <c r="A33" s="38" t="s">
        <v>26</v>
      </c>
      <c r="B33" s="39"/>
      <c r="C33" s="40"/>
      <c r="D33" s="40"/>
      <c r="E33" s="41">
        <f>E19+E31</f>
        <v>535.84450000000015</v>
      </c>
      <c r="F33" s="17"/>
      <c r="G33" s="3"/>
      <c r="H33" s="3"/>
      <c r="I33" s="3"/>
      <c r="J33" s="3"/>
      <c r="K33" s="26"/>
      <c r="L33" s="64"/>
    </row>
    <row r="34" spans="1:12" x14ac:dyDescent="0.3">
      <c r="A34" s="38" t="s">
        <v>27</v>
      </c>
      <c r="B34" s="39"/>
      <c r="C34" s="40"/>
      <c r="D34" s="40"/>
      <c r="E34" s="41">
        <f>(J7*H9)</f>
        <v>408</v>
      </c>
      <c r="F34" s="17"/>
      <c r="G34" s="3"/>
      <c r="H34" s="3"/>
      <c r="I34" s="3"/>
      <c r="J34" s="3"/>
      <c r="K34" s="26"/>
      <c r="L34" s="64"/>
    </row>
    <row r="35" spans="1:12" x14ac:dyDescent="0.3">
      <c r="A35" s="38" t="s">
        <v>28</v>
      </c>
      <c r="B35" s="43"/>
      <c r="C35" s="44"/>
      <c r="D35" s="44"/>
      <c r="E35" s="45">
        <f>SUM(E34-E33)</f>
        <v>-127.84450000000015</v>
      </c>
      <c r="F35" s="17"/>
      <c r="G35" s="26"/>
      <c r="H35" s="3"/>
      <c r="I35" s="3"/>
      <c r="J35" s="3"/>
      <c r="K35" s="3"/>
    </row>
    <row r="36" spans="1:12" x14ac:dyDescent="0.3">
      <c r="F36" s="26"/>
      <c r="G36" s="3"/>
      <c r="H36" s="3"/>
      <c r="I36" s="3"/>
      <c r="J36" s="3"/>
      <c r="K36" s="3"/>
    </row>
    <row r="37" spans="1:12" ht="15" x14ac:dyDescent="0.3">
      <c r="A37" s="46" t="s">
        <v>52</v>
      </c>
      <c r="F37" s="26"/>
      <c r="G37" s="3"/>
      <c r="H37" s="3"/>
      <c r="I37" s="3"/>
      <c r="J37" s="3"/>
      <c r="K37" s="3"/>
    </row>
    <row r="38" spans="1:12" x14ac:dyDescent="0.3">
      <c r="A38" s="3"/>
      <c r="B38" s="3"/>
      <c r="C38" s="3"/>
      <c r="D38" s="3"/>
      <c r="E38" s="3"/>
      <c r="F38" s="17"/>
      <c r="G38" s="37"/>
      <c r="H38" s="37"/>
      <c r="I38" s="37"/>
      <c r="J38" s="37"/>
      <c r="K38" s="37"/>
    </row>
    <row r="39" spans="1:12" ht="15" x14ac:dyDescent="0.3">
      <c r="A39" s="46" t="s">
        <v>55</v>
      </c>
      <c r="B39" s="3"/>
      <c r="C39" s="3"/>
      <c r="D39" s="3"/>
      <c r="E39" s="3"/>
      <c r="F39" s="17"/>
      <c r="G39" s="37"/>
      <c r="H39" s="37"/>
      <c r="I39" s="37"/>
      <c r="J39" s="37"/>
      <c r="K39" s="37"/>
    </row>
    <row r="40" spans="1:12" x14ac:dyDescent="0.3">
      <c r="B40" s="3"/>
      <c r="C40" s="3"/>
      <c r="D40" s="3"/>
      <c r="E40" s="3"/>
      <c r="F40" s="17"/>
      <c r="G40" s="37"/>
      <c r="H40" s="37"/>
      <c r="I40" s="37"/>
      <c r="J40" s="37"/>
      <c r="K40" s="37"/>
    </row>
    <row r="41" spans="1:12" ht="15" x14ac:dyDescent="0.3">
      <c r="A41" s="46"/>
      <c r="F41" s="42"/>
      <c r="G41" s="3"/>
      <c r="H41" s="3"/>
      <c r="I41" s="3"/>
      <c r="J41" s="3"/>
      <c r="K41" s="3"/>
    </row>
    <row r="42" spans="1:12" x14ac:dyDescent="0.3">
      <c r="A42" s="3"/>
      <c r="F42" s="3"/>
      <c r="G42" s="3"/>
      <c r="H42" s="3"/>
      <c r="I42" s="3"/>
      <c r="J42" s="3"/>
      <c r="K42" s="3"/>
    </row>
    <row r="43" spans="1:12" x14ac:dyDescent="0.3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2" x14ac:dyDescent="0.3">
      <c r="G45" s="3"/>
      <c r="H45" s="3"/>
      <c r="I45" s="3"/>
      <c r="J45" s="3"/>
      <c r="K45" s="3"/>
    </row>
    <row r="46" spans="1:12" x14ac:dyDescent="0.3">
      <c r="G46" s="3"/>
      <c r="H46" s="3"/>
      <c r="I46" s="3"/>
      <c r="J46" s="3"/>
      <c r="K46" s="3"/>
    </row>
    <row r="47" spans="1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3">
      <c r="B48" s="47"/>
      <c r="C48" s="47"/>
      <c r="D48" s="47"/>
      <c r="E48" s="42"/>
      <c r="F48" s="3"/>
      <c r="G48" s="3"/>
      <c r="H48" s="3"/>
      <c r="I48" s="3"/>
      <c r="J48" s="3"/>
      <c r="K48" s="3"/>
    </row>
    <row r="49" spans="2:1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3">
      <c r="F50" s="42"/>
      <c r="G50" s="3"/>
      <c r="H50" s="3"/>
      <c r="I50" s="3"/>
      <c r="J50" s="3"/>
      <c r="K50" s="3"/>
    </row>
    <row r="51" spans="2:11" x14ac:dyDescent="0.3">
      <c r="F51" s="3"/>
      <c r="G51" s="3"/>
      <c r="H51" s="3"/>
      <c r="I51" s="3"/>
      <c r="J51" s="3"/>
      <c r="K51" s="3"/>
    </row>
    <row r="52" spans="2:11" x14ac:dyDescent="0.3">
      <c r="F52" s="3"/>
      <c r="G52" s="3"/>
      <c r="H52" s="3"/>
      <c r="I52" s="3"/>
      <c r="J52" s="3"/>
      <c r="K52" s="3"/>
    </row>
  </sheetData>
  <pageMargins left="0.7" right="0.7" top="0.75" bottom="0.75" header="0.3" footer="0.3"/>
  <pageSetup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E41D-43BB-4DF7-AC0D-919632A3BAAC}">
  <sheetPr>
    <pageSetUpPr fitToPage="1"/>
  </sheetPr>
  <dimension ref="A1:L65"/>
  <sheetViews>
    <sheetView workbookViewId="0">
      <selection activeCell="G1" sqref="G1"/>
    </sheetView>
  </sheetViews>
  <sheetFormatPr defaultColWidth="9.109375" defaultRowHeight="14.4" x14ac:dyDescent="0.3"/>
  <cols>
    <col min="1" max="1" width="31.109375" style="4" customWidth="1"/>
    <col min="2" max="2" width="11" style="4" customWidth="1"/>
    <col min="3" max="7" width="9.109375" style="4"/>
    <col min="8" max="8" width="14.109375" style="4" customWidth="1"/>
    <col min="9" max="16384" width="9.109375" style="4"/>
  </cols>
  <sheetData>
    <row r="1" spans="1:11" ht="15.6" x14ac:dyDescent="0.3">
      <c r="A1" s="1" t="s">
        <v>73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6" x14ac:dyDescent="0.3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1" x14ac:dyDescent="0.3">
      <c r="A6" s="14" t="s">
        <v>7</v>
      </c>
      <c r="B6" s="14" t="s">
        <v>8</v>
      </c>
      <c r="C6" s="117">
        <v>0.68</v>
      </c>
      <c r="D6" s="118">
        <v>70</v>
      </c>
      <c r="E6" s="16">
        <f t="shared" ref="E6:E25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1" x14ac:dyDescent="0.3">
      <c r="A7" s="14" t="s">
        <v>12</v>
      </c>
      <c r="B7" s="14" t="s">
        <v>8</v>
      </c>
      <c r="C7" s="117">
        <v>0.91</v>
      </c>
      <c r="D7" s="118">
        <v>40</v>
      </c>
      <c r="E7" s="16">
        <f t="shared" si="0"/>
        <v>36.4</v>
      </c>
      <c r="F7" s="17"/>
      <c r="G7" s="21" t="s">
        <v>38</v>
      </c>
      <c r="H7" s="7"/>
      <c r="I7" s="120">
        <v>5</v>
      </c>
      <c r="J7" s="121">
        <v>4.8</v>
      </c>
      <c r="K7" s="120">
        <v>4.5999999999999996</v>
      </c>
    </row>
    <row r="8" spans="1:11" x14ac:dyDescent="0.3">
      <c r="A8" s="14" t="s">
        <v>13</v>
      </c>
      <c r="B8" s="14" t="s">
        <v>8</v>
      </c>
      <c r="C8" s="117">
        <v>0.41</v>
      </c>
      <c r="D8" s="118">
        <v>40</v>
      </c>
      <c r="E8" s="16">
        <f t="shared" si="0"/>
        <v>16.399999999999999</v>
      </c>
      <c r="F8" s="17"/>
      <c r="G8" s="24" t="s">
        <v>14</v>
      </c>
      <c r="H8" s="122">
        <v>105</v>
      </c>
      <c r="I8" s="16">
        <f>SUM(I7*H8)-E46</f>
        <v>-10.844500000000153</v>
      </c>
      <c r="J8" s="16">
        <f>SUM(J7*H8)-E46</f>
        <v>-31.844500000000153</v>
      </c>
      <c r="K8" s="16">
        <f>SUM(K7*H8)-E46</f>
        <v>-52.84450000000021</v>
      </c>
    </row>
    <row r="9" spans="1:11" x14ac:dyDescent="0.3">
      <c r="A9" s="14" t="s">
        <v>15</v>
      </c>
      <c r="B9" s="14" t="s">
        <v>16</v>
      </c>
      <c r="C9" s="117">
        <v>60</v>
      </c>
      <c r="D9" s="118">
        <v>0.5</v>
      </c>
      <c r="E9" s="16">
        <f t="shared" si="0"/>
        <v>30</v>
      </c>
      <c r="F9" s="17"/>
      <c r="G9" s="24" t="s">
        <v>17</v>
      </c>
      <c r="H9" s="122">
        <v>85</v>
      </c>
      <c r="I9" s="16">
        <f>SUM(I7*H9)-E46</f>
        <v>-110.84450000000015</v>
      </c>
      <c r="J9" s="16">
        <f>SUM(J7*H9)-E46</f>
        <v>-127.84450000000015</v>
      </c>
      <c r="K9" s="16">
        <f>SUM(K7*H9)-E46</f>
        <v>-144.84450000000021</v>
      </c>
    </row>
    <row r="10" spans="1:11" x14ac:dyDescent="0.3">
      <c r="A10" s="14" t="s">
        <v>40</v>
      </c>
      <c r="B10" s="14" t="s">
        <v>41</v>
      </c>
      <c r="C10" s="117">
        <v>12</v>
      </c>
      <c r="D10" s="118">
        <v>1</v>
      </c>
      <c r="E10" s="16">
        <f t="shared" si="0"/>
        <v>12</v>
      </c>
      <c r="F10" s="17"/>
      <c r="G10" s="24" t="s">
        <v>18</v>
      </c>
      <c r="H10" s="122">
        <v>65</v>
      </c>
      <c r="I10" s="16">
        <f>SUM(I7*H10)-E46</f>
        <v>-210.84450000000015</v>
      </c>
      <c r="J10" s="16">
        <f>SUM(J7*H10)-E46</f>
        <v>-223.84450000000015</v>
      </c>
      <c r="K10" s="16">
        <f>SUM(K7*H10)-E46</f>
        <v>-236.84450000000015</v>
      </c>
    </row>
    <row r="11" spans="1:11" x14ac:dyDescent="0.3">
      <c r="A11" s="14" t="s">
        <v>32</v>
      </c>
      <c r="B11" s="14" t="s">
        <v>42</v>
      </c>
      <c r="C11" s="117">
        <v>0.45</v>
      </c>
      <c r="D11" s="118">
        <v>150</v>
      </c>
      <c r="E11" s="16">
        <f t="shared" si="0"/>
        <v>67.5</v>
      </c>
      <c r="F11" s="17"/>
      <c r="G11" s="3"/>
      <c r="H11" s="3"/>
      <c r="I11" s="3"/>
      <c r="J11" s="3"/>
      <c r="K11" s="3"/>
    </row>
    <row r="12" spans="1:11" ht="15.6" x14ac:dyDescent="0.3">
      <c r="A12" s="14" t="s">
        <v>70</v>
      </c>
      <c r="B12" s="14" t="s">
        <v>34</v>
      </c>
      <c r="C12" s="117">
        <v>1.56</v>
      </c>
      <c r="D12" s="118">
        <v>12</v>
      </c>
      <c r="E12" s="16">
        <f t="shared" si="0"/>
        <v>18.72</v>
      </c>
      <c r="F12" s="17"/>
      <c r="H12" s="27" t="s">
        <v>30</v>
      </c>
    </row>
    <row r="13" spans="1:11" x14ac:dyDescent="0.3">
      <c r="A13" s="14" t="s">
        <v>69</v>
      </c>
      <c r="B13" s="14" t="s">
        <v>34</v>
      </c>
      <c r="C13" s="117">
        <v>5.4</v>
      </c>
      <c r="D13" s="118">
        <v>0.8</v>
      </c>
      <c r="E13" s="16">
        <f t="shared" si="0"/>
        <v>4.32</v>
      </c>
      <c r="F13" s="17"/>
      <c r="G13" s="3"/>
      <c r="H13" s="3"/>
      <c r="I13" s="11"/>
      <c r="J13" s="12" t="s">
        <v>29</v>
      </c>
      <c r="K13" s="13"/>
    </row>
    <row r="14" spans="1:11" x14ac:dyDescent="0.3">
      <c r="A14" s="14" t="s">
        <v>47</v>
      </c>
      <c r="B14" s="14" t="s">
        <v>33</v>
      </c>
      <c r="C14" s="117">
        <v>4.05</v>
      </c>
      <c r="D14" s="118">
        <v>1</v>
      </c>
      <c r="E14" s="16">
        <f t="shared" si="0"/>
        <v>4.05</v>
      </c>
      <c r="F14" s="17"/>
      <c r="I14" s="28" t="s">
        <v>9</v>
      </c>
      <c r="J14" s="29" t="s">
        <v>10</v>
      </c>
      <c r="K14" s="28" t="s">
        <v>11</v>
      </c>
    </row>
    <row r="15" spans="1:11" x14ac:dyDescent="0.3">
      <c r="A15" s="14" t="s">
        <v>48</v>
      </c>
      <c r="B15" s="14" t="s">
        <v>34</v>
      </c>
      <c r="C15" s="117">
        <v>1.69</v>
      </c>
      <c r="D15" s="118">
        <v>2</v>
      </c>
      <c r="E15" s="16">
        <f t="shared" si="0"/>
        <v>3.38</v>
      </c>
      <c r="F15" s="116"/>
      <c r="G15" s="30" t="s">
        <v>39</v>
      </c>
      <c r="H15" s="31"/>
      <c r="I15" s="120">
        <v>5</v>
      </c>
      <c r="J15" s="121">
        <v>4.8</v>
      </c>
      <c r="K15" s="120">
        <v>4.5999999999999996</v>
      </c>
    </row>
    <row r="16" spans="1:11" x14ac:dyDescent="0.3">
      <c r="A16" s="14" t="s">
        <v>51</v>
      </c>
      <c r="B16" s="14" t="s">
        <v>34</v>
      </c>
      <c r="C16" s="117">
        <v>0.56000000000000005</v>
      </c>
      <c r="D16" s="118">
        <v>2</v>
      </c>
      <c r="E16" s="16">
        <f t="shared" si="0"/>
        <v>1.1200000000000001</v>
      </c>
      <c r="F16" s="17"/>
      <c r="G16" s="24" t="s">
        <v>14</v>
      </c>
      <c r="H16" s="123">
        <v>105</v>
      </c>
      <c r="I16" s="15">
        <f>I8/$H$8</f>
        <v>-0.10328095238095383</v>
      </c>
      <c r="J16" s="15">
        <f>J8/$H$8</f>
        <v>-0.30328095238095382</v>
      </c>
      <c r="K16" s="15">
        <f>K8/$H$8</f>
        <v>-0.50328095238095438</v>
      </c>
    </row>
    <row r="17" spans="1:11" x14ac:dyDescent="0.3">
      <c r="A17" s="14" t="s">
        <v>74</v>
      </c>
      <c r="B17" s="14" t="s">
        <v>34</v>
      </c>
      <c r="C17" s="117">
        <v>1.4</v>
      </c>
      <c r="D17" s="118">
        <v>13.7</v>
      </c>
      <c r="E17" s="16">
        <f t="shared" si="0"/>
        <v>19.179999999999996</v>
      </c>
      <c r="F17" s="17"/>
      <c r="G17" s="24" t="s">
        <v>17</v>
      </c>
      <c r="H17" s="123">
        <v>85</v>
      </c>
      <c r="I17" s="15">
        <f>I9/$H$9</f>
        <v>-1.3040529411764723</v>
      </c>
      <c r="J17" s="15">
        <f>J9/$H$9</f>
        <v>-1.5040529411764725</v>
      </c>
      <c r="K17" s="15">
        <f>K9/$H$9</f>
        <v>-1.7040529411764731</v>
      </c>
    </row>
    <row r="18" spans="1:11" x14ac:dyDescent="0.3">
      <c r="A18" s="118"/>
      <c r="B18" s="118"/>
      <c r="C18" s="117"/>
      <c r="D18" s="118"/>
      <c r="E18" s="16">
        <f t="shared" si="0"/>
        <v>0</v>
      </c>
      <c r="F18" s="17"/>
      <c r="G18" s="24" t="s">
        <v>18</v>
      </c>
      <c r="H18" s="123">
        <v>65</v>
      </c>
      <c r="I18" s="15">
        <f>I10/$H$10</f>
        <v>-3.2437615384615408</v>
      </c>
      <c r="J18" s="15">
        <f>J10/$H$10</f>
        <v>-3.443761538461541</v>
      </c>
      <c r="K18" s="15">
        <f>K10/$H$10</f>
        <v>-3.6437615384615407</v>
      </c>
    </row>
    <row r="19" spans="1:11" x14ac:dyDescent="0.3">
      <c r="A19" s="118"/>
      <c r="B19" s="118"/>
      <c r="C19" s="117"/>
      <c r="D19" s="118"/>
      <c r="E19" s="16">
        <f t="shared" si="0"/>
        <v>0</v>
      </c>
      <c r="F19" s="17"/>
      <c r="G19" s="18"/>
      <c r="H19" s="18"/>
      <c r="I19" s="26"/>
      <c r="J19" s="26"/>
      <c r="K19" s="26"/>
    </row>
    <row r="20" spans="1:11" x14ac:dyDescent="0.3">
      <c r="A20" s="118"/>
      <c r="B20" s="118"/>
      <c r="C20" s="117"/>
      <c r="D20" s="118"/>
      <c r="E20" s="16">
        <f t="shared" si="0"/>
        <v>0</v>
      </c>
      <c r="F20" s="17"/>
      <c r="G20" s="35" t="s">
        <v>20</v>
      </c>
      <c r="H20" s="31"/>
      <c r="I20" s="31"/>
      <c r="J20" s="26"/>
      <c r="K20" s="26"/>
    </row>
    <row r="21" spans="1:11" x14ac:dyDescent="0.3">
      <c r="A21" s="118"/>
      <c r="B21" s="118"/>
      <c r="C21" s="117"/>
      <c r="D21" s="118"/>
      <c r="E21" s="16">
        <f t="shared" si="0"/>
        <v>0</v>
      </c>
      <c r="F21" s="17"/>
      <c r="G21" s="30" t="s">
        <v>39</v>
      </c>
      <c r="H21" s="31"/>
      <c r="I21" s="36"/>
      <c r="J21" s="26"/>
      <c r="K21" s="26"/>
    </row>
    <row r="22" spans="1:11" x14ac:dyDescent="0.3">
      <c r="A22" s="118"/>
      <c r="B22" s="118"/>
      <c r="C22" s="117"/>
      <c r="D22" s="118"/>
      <c r="E22" s="16">
        <f t="shared" si="0"/>
        <v>0</v>
      </c>
      <c r="F22" s="17"/>
      <c r="G22" s="24" t="s">
        <v>14</v>
      </c>
      <c r="H22" s="123">
        <v>105</v>
      </c>
      <c r="I22" s="15">
        <f>$E$46/H8</f>
        <v>5.1032809523809535</v>
      </c>
      <c r="J22" s="26"/>
      <c r="K22" s="26"/>
    </row>
    <row r="23" spans="1:11" x14ac:dyDescent="0.3">
      <c r="A23" s="118"/>
      <c r="B23" s="118"/>
      <c r="C23" s="117"/>
      <c r="D23" s="118"/>
      <c r="E23" s="16">
        <f t="shared" si="0"/>
        <v>0</v>
      </c>
      <c r="F23" s="17"/>
      <c r="G23" s="24" t="s">
        <v>17</v>
      </c>
      <c r="H23" s="123">
        <v>85</v>
      </c>
      <c r="I23" s="15">
        <f>$E$46/H9</f>
        <v>6.3040529411764723</v>
      </c>
      <c r="J23" s="26"/>
      <c r="K23" s="26"/>
    </row>
    <row r="24" spans="1:11" x14ac:dyDescent="0.3">
      <c r="A24" s="118"/>
      <c r="B24" s="118"/>
      <c r="C24" s="117"/>
      <c r="D24" s="118"/>
      <c r="E24" s="16">
        <f t="shared" si="0"/>
        <v>0</v>
      </c>
      <c r="F24" s="17"/>
      <c r="G24" s="24" t="s">
        <v>18</v>
      </c>
      <c r="H24" s="123">
        <v>65</v>
      </c>
      <c r="I24" s="15">
        <f>$E$46/H10</f>
        <v>8.2437615384615412</v>
      </c>
      <c r="J24" s="26"/>
      <c r="K24" s="26"/>
    </row>
    <row r="25" spans="1:11" x14ac:dyDescent="0.3">
      <c r="A25" s="118"/>
      <c r="B25" s="118"/>
      <c r="C25" s="117"/>
      <c r="D25" s="118"/>
      <c r="E25" s="16">
        <f t="shared" si="0"/>
        <v>0</v>
      </c>
      <c r="F25" s="17"/>
      <c r="G25" s="18"/>
      <c r="H25" s="18"/>
      <c r="I25" s="26"/>
      <c r="J25" s="26"/>
      <c r="K25" s="26"/>
    </row>
    <row r="26" spans="1:11" ht="15" x14ac:dyDescent="0.3">
      <c r="A26" s="14" t="s">
        <v>53</v>
      </c>
      <c r="B26" s="15">
        <f>SUM(E6:E25)</f>
        <v>260.67</v>
      </c>
      <c r="C26" s="119">
        <v>0.06</v>
      </c>
      <c r="D26" s="118">
        <v>6</v>
      </c>
      <c r="E26" s="16">
        <f>B26*(D26/12)*C26</f>
        <v>7.8201000000000001</v>
      </c>
      <c r="F26" s="17"/>
    </row>
    <row r="27" spans="1:11" x14ac:dyDescent="0.3">
      <c r="A27" s="51" t="s">
        <v>21</v>
      </c>
      <c r="B27" s="52"/>
      <c r="C27" s="52"/>
      <c r="D27" s="52"/>
      <c r="E27" s="53">
        <f>SUM(E6:E26)</f>
        <v>268.49010000000004</v>
      </c>
      <c r="F27" s="17"/>
    </row>
    <row r="28" spans="1:11" x14ac:dyDescent="0.3">
      <c r="F28" s="17"/>
    </row>
    <row r="29" spans="1:11" x14ac:dyDescent="0.3">
      <c r="A29" s="7" t="s">
        <v>22</v>
      </c>
      <c r="B29" s="11"/>
      <c r="C29" s="11"/>
      <c r="D29" s="11"/>
      <c r="E29" s="11"/>
      <c r="F29" s="17"/>
      <c r="K29" s="26"/>
    </row>
    <row r="30" spans="1:11" x14ac:dyDescent="0.3">
      <c r="A30" s="49" t="s">
        <v>2</v>
      </c>
      <c r="B30" s="49" t="s">
        <v>3</v>
      </c>
      <c r="C30" s="49" t="s">
        <v>4</v>
      </c>
      <c r="D30" s="49" t="s">
        <v>5</v>
      </c>
      <c r="E30" s="50" t="s">
        <v>6</v>
      </c>
      <c r="F30" s="26"/>
      <c r="K30" s="26"/>
    </row>
    <row r="31" spans="1:11" x14ac:dyDescent="0.3">
      <c r="A31" s="14" t="s">
        <v>43</v>
      </c>
      <c r="B31" s="14" t="s">
        <v>23</v>
      </c>
      <c r="C31" s="117">
        <v>12.26</v>
      </c>
      <c r="D31" s="118">
        <v>1</v>
      </c>
      <c r="E31" s="16">
        <f>C31*D31</f>
        <v>12.26</v>
      </c>
      <c r="F31" s="26"/>
      <c r="J31" s="3"/>
      <c r="K31" s="26"/>
    </row>
    <row r="32" spans="1:11" x14ac:dyDescent="0.3">
      <c r="A32" s="14" t="s">
        <v>44</v>
      </c>
      <c r="B32" s="14" t="s">
        <v>23</v>
      </c>
      <c r="C32" s="117">
        <v>20.41</v>
      </c>
      <c r="D32" s="118">
        <v>2</v>
      </c>
      <c r="E32" s="16">
        <f>C32*D32</f>
        <v>40.82</v>
      </c>
      <c r="F32" s="3"/>
      <c r="J32" s="3"/>
      <c r="K32" s="26"/>
    </row>
    <row r="33" spans="1:12" x14ac:dyDescent="0.3">
      <c r="A33" s="14" t="s">
        <v>45</v>
      </c>
      <c r="B33" s="14" t="s">
        <v>23</v>
      </c>
      <c r="C33" s="117">
        <v>13.19</v>
      </c>
      <c r="D33" s="118">
        <v>1</v>
      </c>
      <c r="E33" s="16">
        <f t="shared" ref="E33:E34" si="1">C33*D33</f>
        <v>13.19</v>
      </c>
      <c r="F33" s="63"/>
    </row>
    <row r="34" spans="1:12" x14ac:dyDescent="0.3">
      <c r="A34" s="14" t="s">
        <v>46</v>
      </c>
      <c r="B34" s="14" t="s">
        <v>19</v>
      </c>
      <c r="C34" s="117">
        <v>14.66</v>
      </c>
      <c r="D34" s="118">
        <v>2</v>
      </c>
      <c r="E34" s="16">
        <f t="shared" si="1"/>
        <v>29.32</v>
      </c>
      <c r="F34" s="17"/>
      <c r="L34" s="64"/>
    </row>
    <row r="35" spans="1:12" x14ac:dyDescent="0.3">
      <c r="A35" s="14" t="s">
        <v>36</v>
      </c>
      <c r="B35" s="14" t="s">
        <v>19</v>
      </c>
      <c r="C35" s="117">
        <v>41.39</v>
      </c>
      <c r="D35" s="118">
        <v>1</v>
      </c>
      <c r="E35" s="16">
        <f>C35*D35</f>
        <v>41.39</v>
      </c>
      <c r="F35" s="17"/>
      <c r="L35" s="64"/>
    </row>
    <row r="36" spans="1:12" x14ac:dyDescent="0.3">
      <c r="A36" s="14" t="s">
        <v>50</v>
      </c>
      <c r="B36" s="14" t="s">
        <v>19</v>
      </c>
      <c r="C36" s="117">
        <v>0.3</v>
      </c>
      <c r="D36" s="118">
        <f>H9</f>
        <v>85</v>
      </c>
      <c r="E36" s="16">
        <f>C36*D36</f>
        <v>25.5</v>
      </c>
      <c r="F36" s="17"/>
    </row>
    <row r="37" spans="1:12" x14ac:dyDescent="0.3">
      <c r="A37" s="118"/>
      <c r="B37" s="118"/>
      <c r="C37" s="117"/>
      <c r="D37" s="118"/>
      <c r="E37" s="16">
        <f>C37*D37</f>
        <v>0</v>
      </c>
      <c r="F37" s="17"/>
    </row>
    <row r="38" spans="1:12" x14ac:dyDescent="0.3">
      <c r="A38" s="118"/>
      <c r="B38" s="118"/>
      <c r="C38" s="117"/>
      <c r="D38" s="118"/>
      <c r="E38" s="16">
        <f t="shared" ref="E38:E39" si="2">C38*D38</f>
        <v>0</v>
      </c>
      <c r="F38" s="17"/>
    </row>
    <row r="39" spans="1:12" x14ac:dyDescent="0.3">
      <c r="A39" s="118"/>
      <c r="B39" s="118"/>
      <c r="C39" s="117"/>
      <c r="D39" s="118"/>
      <c r="E39" s="16">
        <f t="shared" si="2"/>
        <v>0</v>
      </c>
      <c r="F39" s="17"/>
    </row>
    <row r="40" spans="1:12" x14ac:dyDescent="0.3">
      <c r="A40" s="118"/>
      <c r="B40" s="118"/>
      <c r="C40" s="117"/>
      <c r="D40" s="118"/>
      <c r="E40" s="16">
        <f>C40*D40</f>
        <v>0</v>
      </c>
      <c r="F40" s="17"/>
    </row>
    <row r="41" spans="1:12" x14ac:dyDescent="0.3">
      <c r="A41" s="118"/>
      <c r="B41" s="118"/>
      <c r="C41" s="117"/>
      <c r="D41" s="118"/>
      <c r="E41" s="16">
        <f>C41*D41</f>
        <v>0</v>
      </c>
      <c r="F41" s="17"/>
    </row>
    <row r="42" spans="1:12" ht="15" x14ac:dyDescent="0.3">
      <c r="A42" s="14" t="s">
        <v>54</v>
      </c>
      <c r="B42" s="15">
        <f>SUM(E31:E41)</f>
        <v>162.48000000000002</v>
      </c>
      <c r="C42" s="124">
        <v>0.06</v>
      </c>
      <c r="D42" s="118">
        <v>6</v>
      </c>
      <c r="E42" s="16">
        <f>B42*(D42/12)*C42</f>
        <v>4.8744000000000005</v>
      </c>
      <c r="F42" s="17"/>
      <c r="L42" s="64"/>
    </row>
    <row r="43" spans="1:12" x14ac:dyDescent="0.3">
      <c r="A43" s="14" t="s">
        <v>24</v>
      </c>
      <c r="B43" s="14" t="s">
        <v>19</v>
      </c>
      <c r="C43" s="117">
        <v>100</v>
      </c>
      <c r="D43" s="118">
        <v>1</v>
      </c>
      <c r="E43" s="16">
        <f>C43*D43</f>
        <v>100</v>
      </c>
      <c r="F43" s="17"/>
      <c r="L43" s="64"/>
    </row>
    <row r="44" spans="1:12" x14ac:dyDescent="0.3">
      <c r="A44" s="51" t="s">
        <v>25</v>
      </c>
      <c r="B44" s="52"/>
      <c r="C44" s="52"/>
      <c r="D44" s="52"/>
      <c r="E44" s="53">
        <f>SUM(E31:E43)</f>
        <v>267.35440000000006</v>
      </c>
      <c r="F44" s="17"/>
      <c r="G44" s="3"/>
      <c r="H44" s="3"/>
      <c r="I44" s="3"/>
      <c r="J44" s="3"/>
      <c r="K44" s="26"/>
      <c r="L44" s="64"/>
    </row>
    <row r="45" spans="1:12" x14ac:dyDescent="0.3">
      <c r="F45" s="64"/>
      <c r="G45" s="3"/>
      <c r="H45" s="3"/>
      <c r="I45" s="3"/>
      <c r="J45" s="3"/>
      <c r="K45" s="26"/>
      <c r="L45" s="64"/>
    </row>
    <row r="46" spans="1:12" x14ac:dyDescent="0.3">
      <c r="A46" s="38" t="s">
        <v>26</v>
      </c>
      <c r="B46" s="39"/>
      <c r="C46" s="40"/>
      <c r="D46" s="40"/>
      <c r="E46" s="41">
        <f>E27+E44</f>
        <v>535.84450000000015</v>
      </c>
      <c r="F46" s="17"/>
      <c r="G46" s="3"/>
      <c r="H46" s="3"/>
      <c r="I46" s="3"/>
      <c r="J46" s="3"/>
      <c r="K46" s="26"/>
      <c r="L46" s="64"/>
    </row>
    <row r="47" spans="1:12" x14ac:dyDescent="0.3">
      <c r="A47" s="38" t="s">
        <v>27</v>
      </c>
      <c r="B47" s="39"/>
      <c r="C47" s="40"/>
      <c r="D47" s="40"/>
      <c r="E47" s="41">
        <f>(J7*H9)</f>
        <v>408</v>
      </c>
      <c r="F47" s="17"/>
      <c r="G47" s="3"/>
      <c r="H47" s="3"/>
      <c r="I47" s="3"/>
      <c r="J47" s="3"/>
      <c r="K47" s="26"/>
      <c r="L47" s="64"/>
    </row>
    <row r="48" spans="1:12" x14ac:dyDescent="0.3">
      <c r="A48" s="38" t="s">
        <v>28</v>
      </c>
      <c r="B48" s="43"/>
      <c r="C48" s="44"/>
      <c r="D48" s="44"/>
      <c r="E48" s="45">
        <f>SUM(E47-E46)</f>
        <v>-127.84450000000015</v>
      </c>
      <c r="F48" s="17"/>
      <c r="G48" s="26"/>
      <c r="H48" s="3"/>
      <c r="I48" s="3"/>
      <c r="J48" s="3"/>
      <c r="K48" s="3"/>
    </row>
    <row r="49" spans="1:11" x14ac:dyDescent="0.3">
      <c r="F49" s="26"/>
      <c r="G49" s="3"/>
      <c r="H49" s="3"/>
      <c r="I49" s="3"/>
      <c r="J49" s="3"/>
      <c r="K49" s="3"/>
    </row>
    <row r="50" spans="1:11" ht="15" x14ac:dyDescent="0.3">
      <c r="A50" s="46" t="s">
        <v>52</v>
      </c>
      <c r="F50" s="26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17"/>
      <c r="G51" s="37"/>
      <c r="H51" s="37"/>
      <c r="I51" s="37"/>
      <c r="J51" s="37"/>
      <c r="K51" s="37"/>
    </row>
    <row r="52" spans="1:11" ht="15" x14ac:dyDescent="0.3">
      <c r="A52" s="46" t="s">
        <v>55</v>
      </c>
      <c r="B52" s="3"/>
      <c r="C52" s="3"/>
      <c r="D52" s="3"/>
      <c r="E52" s="3"/>
      <c r="F52" s="17"/>
      <c r="G52" s="37"/>
      <c r="H52" s="37"/>
      <c r="I52" s="37"/>
      <c r="J52" s="37"/>
      <c r="K52" s="37"/>
    </row>
    <row r="53" spans="1:11" x14ac:dyDescent="0.3">
      <c r="B53" s="3"/>
      <c r="C53" s="3"/>
      <c r="D53" s="3"/>
      <c r="E53" s="3"/>
      <c r="F53" s="17"/>
      <c r="G53" s="37"/>
      <c r="H53" s="37"/>
      <c r="I53" s="37"/>
      <c r="J53" s="37"/>
      <c r="K53" s="37"/>
    </row>
    <row r="54" spans="1:11" ht="15" x14ac:dyDescent="0.3">
      <c r="A54" s="46"/>
      <c r="F54" s="42"/>
      <c r="G54" s="3"/>
      <c r="H54" s="3"/>
      <c r="I54" s="3"/>
      <c r="J54" s="3"/>
      <c r="K54" s="3"/>
    </row>
    <row r="55" spans="1:11" x14ac:dyDescent="0.3">
      <c r="A55" s="3"/>
      <c r="F55" s="3"/>
      <c r="G55" s="3"/>
      <c r="H55" s="3"/>
      <c r="I55" s="3"/>
      <c r="J55" s="3"/>
      <c r="K55" s="3"/>
    </row>
    <row r="56" spans="1:1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G58" s="3"/>
      <c r="H58" s="3"/>
      <c r="I58" s="3"/>
      <c r="J58" s="3"/>
      <c r="K58" s="3"/>
    </row>
    <row r="59" spans="1:11" x14ac:dyDescent="0.3">
      <c r="G59" s="3"/>
      <c r="H59" s="3"/>
      <c r="I59" s="3"/>
      <c r="J59" s="3"/>
      <c r="K59" s="3"/>
    </row>
    <row r="60" spans="1:1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B61" s="47"/>
      <c r="C61" s="47"/>
      <c r="D61" s="47"/>
      <c r="E61" s="42"/>
      <c r="F61" s="3"/>
      <c r="G61" s="3"/>
      <c r="H61" s="3"/>
      <c r="I61" s="3"/>
      <c r="J61" s="3"/>
      <c r="K61" s="3"/>
    </row>
    <row r="62" spans="1:1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F63" s="42"/>
      <c r="G63" s="3"/>
      <c r="H63" s="3"/>
      <c r="I63" s="3"/>
      <c r="J63" s="3"/>
      <c r="K63" s="3"/>
    </row>
    <row r="64" spans="1:11" x14ac:dyDescent="0.3">
      <c r="F64" s="3"/>
      <c r="G64" s="3"/>
      <c r="H64" s="3"/>
      <c r="I64" s="3"/>
      <c r="J64" s="3"/>
      <c r="K64" s="3"/>
    </row>
    <row r="65" spans="6:11" x14ac:dyDescent="0.3">
      <c r="F65" s="3"/>
      <c r="G65" s="3"/>
      <c r="H65" s="3"/>
      <c r="I65" s="3"/>
      <c r="J65" s="3"/>
      <c r="K65" s="3"/>
    </row>
  </sheetData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8207-F14B-4634-9163-5BE5F6BD1A58}">
  <sheetPr>
    <pageSetUpPr fitToPage="1"/>
  </sheetPr>
  <dimension ref="A1:M56"/>
  <sheetViews>
    <sheetView workbookViewId="0">
      <selection activeCell="G1" sqref="G1"/>
    </sheetView>
  </sheetViews>
  <sheetFormatPr defaultColWidth="9.109375" defaultRowHeight="14.4" x14ac:dyDescent="0.3"/>
  <cols>
    <col min="1" max="1" width="30.33203125" style="4" customWidth="1"/>
    <col min="2" max="2" width="11" style="4" customWidth="1"/>
    <col min="3" max="6" width="9.109375" style="4"/>
    <col min="7" max="7" width="9.109375" style="4" customWidth="1"/>
    <col min="8" max="8" width="15" style="4" customWidth="1"/>
    <col min="9" max="9" width="10.88671875" style="4" bestFit="1" customWidth="1"/>
    <col min="10" max="16384" width="9.109375" style="4"/>
  </cols>
  <sheetData>
    <row r="1" spans="1:13" ht="15.6" x14ac:dyDescent="0.3">
      <c r="A1" s="1" t="s">
        <v>66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6" x14ac:dyDescent="0.3">
      <c r="A4" s="7" t="s">
        <v>0</v>
      </c>
      <c r="B4" s="8"/>
      <c r="C4" s="8"/>
      <c r="D4" s="8"/>
      <c r="E4" s="9"/>
      <c r="F4" s="3"/>
      <c r="G4" s="3"/>
      <c r="I4" s="1" t="s">
        <v>68</v>
      </c>
      <c r="J4" s="10"/>
      <c r="K4" s="10"/>
    </row>
    <row r="5" spans="1:13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3" x14ac:dyDescent="0.3">
      <c r="A6" s="14" t="s">
        <v>7</v>
      </c>
      <c r="B6" s="14" t="s">
        <v>8</v>
      </c>
      <c r="C6" s="15">
        <v>0.68</v>
      </c>
      <c r="D6" s="14">
        <v>70</v>
      </c>
      <c r="E6" s="16">
        <f t="shared" ref="E6:E20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3">
      <c r="A7" s="14" t="s">
        <v>12</v>
      </c>
      <c r="B7" s="14" t="s">
        <v>8</v>
      </c>
      <c r="C7" s="15">
        <v>0.91</v>
      </c>
      <c r="D7" s="14">
        <v>85</v>
      </c>
      <c r="E7" s="16">
        <f t="shared" si="0"/>
        <v>77.350000000000009</v>
      </c>
      <c r="F7" s="17"/>
      <c r="G7" s="21" t="s">
        <v>38</v>
      </c>
      <c r="H7" s="7"/>
      <c r="I7" s="22">
        <v>7</v>
      </c>
      <c r="J7" s="23">
        <v>6.25</v>
      </c>
      <c r="K7" s="22">
        <v>5.75</v>
      </c>
    </row>
    <row r="8" spans="1:13" x14ac:dyDescent="0.3">
      <c r="A8" s="14" t="s">
        <v>13</v>
      </c>
      <c r="B8" s="14" t="s">
        <v>8</v>
      </c>
      <c r="C8" s="15">
        <v>0.41</v>
      </c>
      <c r="D8" s="14">
        <v>75</v>
      </c>
      <c r="E8" s="16">
        <f t="shared" si="0"/>
        <v>30.749999999999996</v>
      </c>
      <c r="F8" s="17"/>
      <c r="G8" s="24" t="s">
        <v>14</v>
      </c>
      <c r="H8" s="25">
        <v>105</v>
      </c>
      <c r="I8" s="16">
        <f>SUM(I7*$H$8)</f>
        <v>735</v>
      </c>
      <c r="J8" s="16">
        <f t="shared" ref="J8:K8" si="1">SUM(J7*$H$8)</f>
        <v>656.25</v>
      </c>
      <c r="K8" s="16">
        <f t="shared" si="1"/>
        <v>603.75</v>
      </c>
    </row>
    <row r="9" spans="1:13" x14ac:dyDescent="0.3">
      <c r="A9" s="14" t="s">
        <v>15</v>
      </c>
      <c r="B9" s="14" t="s">
        <v>16</v>
      </c>
      <c r="C9" s="15">
        <v>60</v>
      </c>
      <c r="D9" s="14">
        <v>0.5</v>
      </c>
      <c r="E9" s="16">
        <f t="shared" si="0"/>
        <v>30</v>
      </c>
      <c r="F9" s="17"/>
      <c r="G9" s="24" t="s">
        <v>17</v>
      </c>
      <c r="H9" s="25">
        <v>85</v>
      </c>
      <c r="I9" s="16">
        <f>SUM(I7*$H$9)</f>
        <v>595</v>
      </c>
      <c r="J9" s="16">
        <f t="shared" ref="J9:K9" si="2">SUM(J7*$H$9)</f>
        <v>531.25</v>
      </c>
      <c r="K9" s="16">
        <f t="shared" si="2"/>
        <v>488.75</v>
      </c>
      <c r="M9" s="55"/>
    </row>
    <row r="10" spans="1:13" x14ac:dyDescent="0.3">
      <c r="A10" s="14" t="s">
        <v>40</v>
      </c>
      <c r="B10" s="14" t="s">
        <v>41</v>
      </c>
      <c r="C10" s="15">
        <v>12</v>
      </c>
      <c r="D10" s="14">
        <v>1</v>
      </c>
      <c r="E10" s="16">
        <f t="shared" si="0"/>
        <v>12</v>
      </c>
      <c r="F10" s="17"/>
      <c r="G10" s="24" t="s">
        <v>18</v>
      </c>
      <c r="H10" s="25">
        <v>65</v>
      </c>
      <c r="I10" s="16">
        <f>SUM(I7*$H$10)</f>
        <v>455</v>
      </c>
      <c r="J10" s="16">
        <f t="shared" ref="J10:K10" si="3">SUM(J7*$H$10)</f>
        <v>406.25</v>
      </c>
      <c r="K10" s="16">
        <f t="shared" si="3"/>
        <v>373.75</v>
      </c>
    </row>
    <row r="11" spans="1:13" x14ac:dyDescent="0.3">
      <c r="A11" s="14" t="s">
        <v>67</v>
      </c>
      <c r="B11" s="14" t="s">
        <v>42</v>
      </c>
      <c r="C11" s="15">
        <v>0.48</v>
      </c>
      <c r="D11" s="14">
        <v>150</v>
      </c>
      <c r="E11" s="16">
        <f t="shared" si="0"/>
        <v>72</v>
      </c>
      <c r="F11" s="17"/>
    </row>
    <row r="12" spans="1:13" ht="15.6" x14ac:dyDescent="0.3">
      <c r="A12" s="14" t="s">
        <v>56</v>
      </c>
      <c r="B12" s="14" t="s">
        <v>57</v>
      </c>
      <c r="C12" s="15">
        <v>175</v>
      </c>
      <c r="D12" s="14">
        <v>0.35</v>
      </c>
      <c r="E12" s="16">
        <f t="shared" si="0"/>
        <v>61.249999999999993</v>
      </c>
      <c r="G12" s="3"/>
      <c r="I12" s="1" t="s">
        <v>64</v>
      </c>
      <c r="J12" s="10"/>
      <c r="K12" s="10"/>
    </row>
    <row r="13" spans="1:13" x14ac:dyDescent="0.3">
      <c r="A13" s="14" t="s">
        <v>70</v>
      </c>
      <c r="B13" s="14" t="s">
        <v>34</v>
      </c>
      <c r="C13" s="15">
        <v>1.56</v>
      </c>
      <c r="D13" s="14">
        <v>12</v>
      </c>
      <c r="E13" s="16">
        <f t="shared" si="0"/>
        <v>18.72</v>
      </c>
      <c r="G13" s="3"/>
      <c r="H13" s="3"/>
      <c r="I13" s="11"/>
      <c r="J13" s="12" t="s">
        <v>29</v>
      </c>
      <c r="K13" s="13"/>
    </row>
    <row r="14" spans="1:13" x14ac:dyDescent="0.3">
      <c r="A14" s="14" t="s">
        <v>69</v>
      </c>
      <c r="B14" s="14" t="s">
        <v>34</v>
      </c>
      <c r="C14" s="15">
        <v>5.4</v>
      </c>
      <c r="D14" s="14">
        <v>0.8</v>
      </c>
      <c r="E14" s="16">
        <f t="shared" si="0"/>
        <v>4.32</v>
      </c>
      <c r="F14" s="17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3">
      <c r="A15" s="14" t="s">
        <v>47</v>
      </c>
      <c r="B15" s="14" t="s">
        <v>33</v>
      </c>
      <c r="C15" s="15">
        <v>4.05</v>
      </c>
      <c r="D15" s="14">
        <v>1</v>
      </c>
      <c r="E15" s="16">
        <f t="shared" si="0"/>
        <v>4.05</v>
      </c>
      <c r="F15" s="17"/>
      <c r="G15" s="21" t="s">
        <v>38</v>
      </c>
      <c r="H15" s="7"/>
      <c r="I15" s="22">
        <v>12</v>
      </c>
      <c r="J15" s="23">
        <v>11.5</v>
      </c>
      <c r="K15" s="22">
        <v>11</v>
      </c>
    </row>
    <row r="16" spans="1:13" x14ac:dyDescent="0.3">
      <c r="A16" s="14" t="s">
        <v>58</v>
      </c>
      <c r="B16" s="14" t="s">
        <v>60</v>
      </c>
      <c r="C16" s="15">
        <v>3.82</v>
      </c>
      <c r="D16" s="14">
        <v>1</v>
      </c>
      <c r="E16" s="16">
        <f t="shared" si="0"/>
        <v>3.82</v>
      </c>
      <c r="F16" s="17"/>
      <c r="G16" s="24" t="s">
        <v>14</v>
      </c>
      <c r="H16" s="25">
        <v>65</v>
      </c>
      <c r="I16" s="16">
        <f>SUM(I15*$H$16)</f>
        <v>780</v>
      </c>
      <c r="J16" s="16">
        <f>SUM(J15*$H$16)</f>
        <v>747.5</v>
      </c>
      <c r="K16" s="16">
        <f>SUM(K15*$H$16)</f>
        <v>715</v>
      </c>
    </row>
    <row r="17" spans="1:12" x14ac:dyDescent="0.3">
      <c r="A17" s="14" t="s">
        <v>59</v>
      </c>
      <c r="B17" s="14" t="s">
        <v>33</v>
      </c>
      <c r="C17" s="15">
        <v>6.4</v>
      </c>
      <c r="D17" s="14">
        <v>1</v>
      </c>
      <c r="E17" s="16">
        <f t="shared" si="0"/>
        <v>6.4</v>
      </c>
      <c r="F17" s="17"/>
      <c r="G17" s="24" t="s">
        <v>17</v>
      </c>
      <c r="H17" s="25">
        <v>50</v>
      </c>
      <c r="I17" s="16">
        <f>SUM(I15*$H$17)</f>
        <v>600</v>
      </c>
      <c r="J17" s="16">
        <f>SUM(J15*$H$17)</f>
        <v>575</v>
      </c>
      <c r="K17" s="16">
        <f>SUM(K15*$H$17)</f>
        <v>550</v>
      </c>
    </row>
    <row r="18" spans="1:12" x14ac:dyDescent="0.3">
      <c r="A18" s="14" t="s">
        <v>48</v>
      </c>
      <c r="B18" s="14" t="s">
        <v>34</v>
      </c>
      <c r="C18" s="15">
        <v>1.69</v>
      </c>
      <c r="D18" s="14">
        <v>2</v>
      </c>
      <c r="E18" s="16">
        <f t="shared" si="0"/>
        <v>3.38</v>
      </c>
      <c r="F18" s="116"/>
      <c r="G18" s="24" t="s">
        <v>18</v>
      </c>
      <c r="H18" s="25">
        <v>35</v>
      </c>
      <c r="I18" s="16">
        <f>SUM(I15*$H$18)</f>
        <v>420</v>
      </c>
      <c r="J18" s="16">
        <f>SUM(J15*$H$18)</f>
        <v>402.5</v>
      </c>
      <c r="K18" s="16">
        <f>SUM(K15*$H$18)</f>
        <v>385</v>
      </c>
    </row>
    <row r="19" spans="1:12" x14ac:dyDescent="0.3">
      <c r="A19" s="14" t="s">
        <v>51</v>
      </c>
      <c r="B19" s="14" t="s">
        <v>34</v>
      </c>
      <c r="C19" s="14">
        <v>0.56000000000000005</v>
      </c>
      <c r="D19" s="14">
        <v>2</v>
      </c>
      <c r="E19" s="16">
        <f t="shared" si="0"/>
        <v>1.1200000000000001</v>
      </c>
      <c r="F19" s="17"/>
    </row>
    <row r="20" spans="1:12" x14ac:dyDescent="0.3">
      <c r="A20" s="14" t="s">
        <v>74</v>
      </c>
      <c r="B20" s="14" t="s">
        <v>34</v>
      </c>
      <c r="C20" s="14">
        <v>1.4</v>
      </c>
      <c r="D20" s="14">
        <v>13.7</v>
      </c>
      <c r="E20" s="16">
        <f t="shared" si="0"/>
        <v>19.179999999999996</v>
      </c>
      <c r="F20" s="17"/>
    </row>
    <row r="21" spans="1:12" ht="15.6" x14ac:dyDescent="0.3">
      <c r="A21" s="14" t="s">
        <v>53</v>
      </c>
      <c r="B21" s="15">
        <f>SUM(E6:E20)</f>
        <v>391.94000000000005</v>
      </c>
      <c r="C21" s="48">
        <v>0.06</v>
      </c>
      <c r="D21" s="14">
        <v>6</v>
      </c>
      <c r="E21" s="16">
        <f>B21*(D21/12)*C21</f>
        <v>11.7582</v>
      </c>
      <c r="F21" s="17"/>
      <c r="G21" s="3"/>
      <c r="H21" s="1" t="s">
        <v>31</v>
      </c>
    </row>
    <row r="22" spans="1:12" ht="15.75" customHeight="1" x14ac:dyDescent="0.3">
      <c r="A22" s="51" t="s">
        <v>21</v>
      </c>
      <c r="B22" s="52"/>
      <c r="C22" s="52"/>
      <c r="D22" s="52"/>
      <c r="E22" s="53">
        <f>SUM(E6:E21)</f>
        <v>403.69820000000004</v>
      </c>
      <c r="F22" s="17"/>
      <c r="G22" s="3"/>
      <c r="H22" s="134" t="s">
        <v>38</v>
      </c>
      <c r="I22" s="11"/>
      <c r="J22" s="12" t="s">
        <v>65</v>
      </c>
      <c r="K22" s="13"/>
    </row>
    <row r="23" spans="1:12" ht="15" customHeight="1" x14ac:dyDescent="0.3">
      <c r="F23" s="17"/>
      <c r="G23" s="18"/>
      <c r="H23" s="135"/>
      <c r="I23" s="19" t="s">
        <v>9</v>
      </c>
      <c r="J23" s="20" t="s">
        <v>10</v>
      </c>
      <c r="K23" s="19" t="s">
        <v>11</v>
      </c>
    </row>
    <row r="24" spans="1:12" x14ac:dyDescent="0.3">
      <c r="A24" s="7" t="s">
        <v>22</v>
      </c>
      <c r="B24" s="11"/>
      <c r="C24" s="11"/>
      <c r="D24" s="11"/>
      <c r="E24" s="11"/>
      <c r="F24" s="17"/>
      <c r="G24" s="59"/>
      <c r="H24" s="34" t="s">
        <v>14</v>
      </c>
      <c r="I24" s="16">
        <f t="shared" ref="I24:K26" si="4">SUM(I8+I16)-$E$37</f>
        <v>713.82749999999987</v>
      </c>
      <c r="J24" s="16">
        <f t="shared" si="4"/>
        <v>602.57749999999987</v>
      </c>
      <c r="K24" s="16">
        <f t="shared" si="4"/>
        <v>517.57749999999987</v>
      </c>
    </row>
    <row r="25" spans="1:12" x14ac:dyDescent="0.3">
      <c r="A25" s="49" t="s">
        <v>2</v>
      </c>
      <c r="B25" s="49" t="s">
        <v>3</v>
      </c>
      <c r="C25" s="49" t="s">
        <v>4</v>
      </c>
      <c r="D25" s="49" t="s">
        <v>5</v>
      </c>
      <c r="E25" s="50" t="s">
        <v>6</v>
      </c>
      <c r="F25" s="26"/>
      <c r="G25" s="18"/>
      <c r="H25" s="34" t="s">
        <v>17</v>
      </c>
      <c r="I25" s="16">
        <f t="shared" si="4"/>
        <v>393.82749999999987</v>
      </c>
      <c r="J25" s="16">
        <f t="shared" si="4"/>
        <v>305.07749999999987</v>
      </c>
      <c r="K25" s="16">
        <f t="shared" si="4"/>
        <v>237.57749999999987</v>
      </c>
    </row>
    <row r="26" spans="1:12" x14ac:dyDescent="0.3">
      <c r="A26" s="14" t="s">
        <v>43</v>
      </c>
      <c r="B26" s="14" t="s">
        <v>23</v>
      </c>
      <c r="C26" s="15">
        <v>12.26</v>
      </c>
      <c r="D26" s="14">
        <v>2</v>
      </c>
      <c r="E26" s="16">
        <f>C26*D26</f>
        <v>24.52</v>
      </c>
      <c r="F26" s="26"/>
      <c r="G26" s="18"/>
      <c r="H26" s="34" t="s">
        <v>18</v>
      </c>
      <c r="I26" s="16">
        <f t="shared" si="4"/>
        <v>73.827499999999873</v>
      </c>
      <c r="J26" s="16">
        <f t="shared" si="4"/>
        <v>7.5774999999998727</v>
      </c>
      <c r="K26" s="16">
        <f t="shared" si="4"/>
        <v>-42.422500000000127</v>
      </c>
    </row>
    <row r="27" spans="1:12" x14ac:dyDescent="0.3">
      <c r="A27" s="14" t="s">
        <v>44</v>
      </c>
      <c r="B27" s="14" t="s">
        <v>23</v>
      </c>
      <c r="C27" s="15">
        <v>20.41</v>
      </c>
      <c r="D27" s="14">
        <v>2</v>
      </c>
      <c r="E27" s="16">
        <f>C27*D27</f>
        <v>40.82</v>
      </c>
      <c r="F27" s="3"/>
      <c r="G27" s="18"/>
    </row>
    <row r="28" spans="1:12" x14ac:dyDescent="0.3">
      <c r="A28" s="14" t="s">
        <v>45</v>
      </c>
      <c r="B28" s="14" t="s">
        <v>23</v>
      </c>
      <c r="C28" s="15">
        <v>13.19</v>
      </c>
      <c r="D28" s="14">
        <v>1</v>
      </c>
      <c r="E28" s="16">
        <f t="shared" ref="E28:E30" si="5">C28*D28</f>
        <v>13.19</v>
      </c>
      <c r="F28" s="63"/>
      <c r="G28" s="3"/>
      <c r="H28" s="3"/>
      <c r="I28" s="3"/>
      <c r="J28" s="3"/>
      <c r="K28" s="3"/>
    </row>
    <row r="29" spans="1:12" x14ac:dyDescent="0.3">
      <c r="A29" s="14" t="s">
        <v>46</v>
      </c>
      <c r="B29" s="14" t="s">
        <v>19</v>
      </c>
      <c r="C29" s="15">
        <v>14.66</v>
      </c>
      <c r="D29" s="14">
        <v>4</v>
      </c>
      <c r="E29" s="16">
        <f t="shared" si="5"/>
        <v>58.64</v>
      </c>
      <c r="F29" s="17"/>
      <c r="G29" s="3"/>
      <c r="H29" s="3"/>
      <c r="I29" s="3"/>
      <c r="J29" s="3"/>
      <c r="K29" s="3"/>
      <c r="L29" s="64"/>
    </row>
    <row r="30" spans="1:12" ht="15.6" x14ac:dyDescent="0.3">
      <c r="A30" s="14" t="s">
        <v>61</v>
      </c>
      <c r="B30" s="14" t="s">
        <v>19</v>
      </c>
      <c r="C30" s="15">
        <v>28.36</v>
      </c>
      <c r="D30" s="14">
        <v>1</v>
      </c>
      <c r="E30" s="16">
        <f t="shared" si="5"/>
        <v>28.36</v>
      </c>
      <c r="F30" s="17"/>
      <c r="H30" s="27"/>
      <c r="L30" s="64"/>
    </row>
    <row r="31" spans="1:12" x14ac:dyDescent="0.3">
      <c r="A31" s="14" t="s">
        <v>36</v>
      </c>
      <c r="B31" s="14" t="s">
        <v>19</v>
      </c>
      <c r="C31" s="15">
        <v>41.39</v>
      </c>
      <c r="D31" s="14">
        <v>2</v>
      </c>
      <c r="E31" s="16">
        <f>C31*D31</f>
        <v>82.78</v>
      </c>
      <c r="F31" s="17"/>
      <c r="G31" s="3"/>
      <c r="H31" s="3"/>
      <c r="I31" s="56"/>
      <c r="J31" s="57"/>
      <c r="K31" s="56"/>
      <c r="L31" s="64"/>
    </row>
    <row r="32" spans="1:12" x14ac:dyDescent="0.3">
      <c r="A32" s="14" t="s">
        <v>50</v>
      </c>
      <c r="B32" s="14" t="s">
        <v>19</v>
      </c>
      <c r="C32" s="15">
        <v>0.3</v>
      </c>
      <c r="D32" s="14">
        <f>H9+H17</f>
        <v>135</v>
      </c>
      <c r="E32" s="16">
        <f>C32*D32</f>
        <v>40.5</v>
      </c>
      <c r="F32" s="17"/>
      <c r="G32" s="3"/>
      <c r="H32" s="3"/>
      <c r="I32" s="56"/>
      <c r="J32" s="57"/>
      <c r="K32" s="56"/>
    </row>
    <row r="33" spans="1:12" ht="15" x14ac:dyDescent="0.3">
      <c r="A33" s="14" t="s">
        <v>54</v>
      </c>
      <c r="B33" s="15">
        <f>SUM(E26:E32)</f>
        <v>288.81000000000006</v>
      </c>
      <c r="C33" s="54">
        <v>0.06</v>
      </c>
      <c r="D33" s="14">
        <v>6</v>
      </c>
      <c r="E33" s="16">
        <f>B33*(D33/12)*C33</f>
        <v>8.6643000000000008</v>
      </c>
      <c r="F33" s="17"/>
      <c r="G33" s="3"/>
      <c r="H33" s="3"/>
      <c r="I33" s="56"/>
      <c r="J33" s="57"/>
      <c r="K33" s="56"/>
      <c r="L33" s="64"/>
    </row>
    <row r="34" spans="1:12" x14ac:dyDescent="0.3">
      <c r="A34" s="14" t="s">
        <v>24</v>
      </c>
      <c r="B34" s="14" t="s">
        <v>19</v>
      </c>
      <c r="C34" s="15">
        <v>100</v>
      </c>
      <c r="D34" s="14">
        <v>1</v>
      </c>
      <c r="E34" s="16">
        <f>C34*D34</f>
        <v>100</v>
      </c>
      <c r="F34" s="17"/>
      <c r="I34" s="58"/>
      <c r="J34" s="42"/>
      <c r="K34" s="58"/>
      <c r="L34" s="64"/>
    </row>
    <row r="35" spans="1:12" x14ac:dyDescent="0.3">
      <c r="A35" s="51" t="s">
        <v>25</v>
      </c>
      <c r="B35" s="52"/>
      <c r="C35" s="52"/>
      <c r="D35" s="52"/>
      <c r="E35" s="53">
        <f>SUM(E26:E34)</f>
        <v>397.47430000000008</v>
      </c>
      <c r="F35" s="17"/>
      <c r="G35" s="59"/>
      <c r="H35" s="59"/>
      <c r="I35" s="60"/>
      <c r="J35" s="42"/>
      <c r="K35" s="60"/>
      <c r="L35" s="64"/>
    </row>
    <row r="36" spans="1:12" x14ac:dyDescent="0.3">
      <c r="F36" s="64"/>
      <c r="G36" s="18"/>
      <c r="H36" s="18"/>
      <c r="I36" s="26"/>
      <c r="J36" s="26"/>
      <c r="K36" s="26"/>
      <c r="L36" s="64"/>
    </row>
    <row r="37" spans="1:12" x14ac:dyDescent="0.3">
      <c r="A37" s="38" t="s">
        <v>26</v>
      </c>
      <c r="B37" s="39"/>
      <c r="C37" s="40"/>
      <c r="D37" s="40"/>
      <c r="E37" s="41">
        <f>E22+E35</f>
        <v>801.17250000000013</v>
      </c>
      <c r="F37" s="17"/>
      <c r="G37" s="18"/>
      <c r="H37" s="18"/>
      <c r="I37" s="26"/>
      <c r="J37" s="26"/>
      <c r="K37" s="26"/>
      <c r="L37" s="64"/>
    </row>
    <row r="38" spans="1:12" x14ac:dyDescent="0.3">
      <c r="A38" s="38" t="s">
        <v>27</v>
      </c>
      <c r="B38" s="39"/>
      <c r="C38" s="40"/>
      <c r="D38" s="40"/>
      <c r="E38" s="41">
        <f>J9+J17</f>
        <v>1106.25</v>
      </c>
      <c r="F38" s="17"/>
      <c r="G38" s="18"/>
      <c r="H38" s="18"/>
      <c r="I38" s="26"/>
      <c r="J38" s="26"/>
      <c r="K38" s="26"/>
      <c r="L38" s="64"/>
    </row>
    <row r="39" spans="1:12" x14ac:dyDescent="0.3">
      <c r="A39" s="38" t="s">
        <v>28</v>
      </c>
      <c r="B39" s="43"/>
      <c r="C39" s="44"/>
      <c r="D39" s="44"/>
      <c r="E39" s="45">
        <f>SUM(E38-E37)</f>
        <v>305.07749999999987</v>
      </c>
      <c r="F39" s="17"/>
    </row>
    <row r="40" spans="1:12" x14ac:dyDescent="0.3">
      <c r="F40" s="26"/>
      <c r="G40" s="61"/>
      <c r="H40" s="59"/>
      <c r="I40" s="59"/>
    </row>
    <row r="41" spans="1:12" ht="15.75" customHeight="1" x14ac:dyDescent="0.3">
      <c r="A41" s="62" t="s">
        <v>52</v>
      </c>
      <c r="B41" s="62"/>
      <c r="C41" s="62"/>
      <c r="D41" s="62"/>
      <c r="E41" s="62"/>
      <c r="F41" s="62"/>
      <c r="G41" s="59"/>
      <c r="H41" s="59"/>
      <c r="I41" s="26"/>
      <c r="K41" s="26"/>
    </row>
    <row r="42" spans="1:12" ht="15" x14ac:dyDescent="0.3">
      <c r="A42" s="62"/>
      <c r="B42" s="62"/>
      <c r="C42" s="62"/>
      <c r="D42" s="62"/>
      <c r="E42" s="62"/>
      <c r="F42" s="62"/>
      <c r="G42" s="18"/>
      <c r="H42" s="18"/>
      <c r="I42" s="26"/>
      <c r="K42" s="26"/>
    </row>
    <row r="43" spans="1:12" ht="15.75" customHeight="1" x14ac:dyDescent="0.3">
      <c r="A43" s="62" t="s">
        <v>55</v>
      </c>
      <c r="B43" s="62"/>
      <c r="C43" s="62"/>
      <c r="D43" s="62"/>
      <c r="E43" s="62"/>
      <c r="F43" s="62"/>
      <c r="G43" s="18"/>
      <c r="H43" s="18"/>
      <c r="I43" s="26"/>
      <c r="J43" s="3"/>
      <c r="K43" s="26"/>
    </row>
    <row r="44" spans="1:12" ht="15" x14ac:dyDescent="0.3">
      <c r="A44" s="62"/>
      <c r="B44" s="62"/>
      <c r="C44" s="62"/>
      <c r="D44" s="62"/>
      <c r="E44" s="62"/>
      <c r="F44" s="62"/>
      <c r="G44" s="18"/>
      <c r="H44" s="18"/>
      <c r="I44" s="26"/>
      <c r="J44" s="3"/>
      <c r="K44" s="26"/>
    </row>
    <row r="45" spans="1:12" ht="15" x14ac:dyDescent="0.3">
      <c r="A45" s="46"/>
      <c r="F45" s="42"/>
      <c r="G45" s="3"/>
      <c r="H45" s="3"/>
      <c r="I45" s="3"/>
      <c r="J45" s="3"/>
      <c r="K45" s="3"/>
    </row>
    <row r="46" spans="1:12" x14ac:dyDescent="0.3">
      <c r="A46" s="3"/>
      <c r="F46" s="3"/>
      <c r="G46" s="3"/>
      <c r="H46" s="3"/>
      <c r="I46" s="3"/>
      <c r="J46" s="3"/>
      <c r="K46" s="3"/>
    </row>
    <row r="47" spans="1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3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3">
      <c r="G49" s="3"/>
      <c r="H49" s="3"/>
      <c r="I49" s="3"/>
      <c r="J49" s="3"/>
      <c r="K49" s="3"/>
    </row>
    <row r="50" spans="2:11" x14ac:dyDescent="0.3">
      <c r="G50" s="3"/>
      <c r="H50" s="3"/>
      <c r="I50" s="3"/>
      <c r="J50" s="3"/>
      <c r="K50" s="3"/>
    </row>
    <row r="51" spans="2:1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3">
      <c r="B52" s="47"/>
      <c r="C52" s="47"/>
      <c r="D52" s="47"/>
      <c r="E52" s="42"/>
      <c r="F52" s="3"/>
      <c r="G52" s="3"/>
      <c r="H52" s="3"/>
      <c r="I52" s="3"/>
      <c r="J52" s="3"/>
      <c r="K52" s="3"/>
    </row>
    <row r="53" spans="2:1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3">
      <c r="F54" s="42"/>
      <c r="G54" s="3"/>
      <c r="H54" s="3"/>
      <c r="I54" s="3"/>
      <c r="J54" s="3"/>
      <c r="K54" s="3"/>
    </row>
    <row r="55" spans="2:11" x14ac:dyDescent="0.3">
      <c r="F55" s="3"/>
      <c r="G55" s="3"/>
      <c r="H55" s="3"/>
      <c r="I55" s="3"/>
      <c r="J55" s="3"/>
      <c r="K55" s="3"/>
    </row>
    <row r="56" spans="2:11" x14ac:dyDescent="0.3">
      <c r="F56" s="3"/>
      <c r="G56" s="3"/>
      <c r="H56" s="3"/>
      <c r="I56" s="3"/>
      <c r="J56" s="3"/>
      <c r="K56" s="3"/>
    </row>
  </sheetData>
  <mergeCells count="1">
    <mergeCell ref="H22:H23"/>
  </mergeCells>
  <pageMargins left="0.7" right="0.7" top="0.75" bottom="0.75" header="0.3" footer="0.3"/>
  <pageSetup scale="79" orientation="landscape" r:id="rId1"/>
  <ignoredErrors>
    <ignoredError sqref="E3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CCB4-EC6F-4B6B-B47A-7917EC1EDA6B}">
  <sheetPr>
    <pageSetUpPr fitToPage="1"/>
  </sheetPr>
  <dimension ref="A1:M68"/>
  <sheetViews>
    <sheetView workbookViewId="0">
      <selection activeCell="G1" sqref="G1"/>
    </sheetView>
  </sheetViews>
  <sheetFormatPr defaultColWidth="9.109375" defaultRowHeight="14.4" x14ac:dyDescent="0.3"/>
  <cols>
    <col min="1" max="1" width="30.33203125" style="4" customWidth="1"/>
    <col min="2" max="2" width="11" style="4" customWidth="1"/>
    <col min="3" max="6" width="9.109375" style="4"/>
    <col min="7" max="7" width="9.109375" style="4" customWidth="1"/>
    <col min="8" max="8" width="15" style="4" customWidth="1"/>
    <col min="9" max="9" width="10.88671875" style="4" bestFit="1" customWidth="1"/>
    <col min="10" max="16384" width="9.109375" style="4"/>
  </cols>
  <sheetData>
    <row r="1" spans="1:13" ht="15.6" x14ac:dyDescent="0.3">
      <c r="A1" s="1" t="s">
        <v>66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6" x14ac:dyDescent="0.3">
      <c r="A2" s="5" t="s">
        <v>71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6" x14ac:dyDescent="0.3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6" x14ac:dyDescent="0.3">
      <c r="A4" s="7" t="s">
        <v>0</v>
      </c>
      <c r="B4" s="8"/>
      <c r="C4" s="8"/>
      <c r="D4" s="8"/>
      <c r="E4" s="9"/>
      <c r="F4" s="3"/>
      <c r="G4" s="3"/>
      <c r="I4" s="1" t="s">
        <v>68</v>
      </c>
      <c r="J4" s="10"/>
      <c r="K4" s="10"/>
    </row>
    <row r="5" spans="1:13" x14ac:dyDescent="0.3">
      <c r="A5" s="49" t="s">
        <v>2</v>
      </c>
      <c r="B5" s="49" t="s">
        <v>3</v>
      </c>
      <c r="C5" s="49" t="s">
        <v>4</v>
      </c>
      <c r="D5" s="49" t="s">
        <v>5</v>
      </c>
      <c r="E5" s="50" t="s">
        <v>6</v>
      </c>
      <c r="F5" s="63"/>
      <c r="G5" s="3"/>
      <c r="H5" s="3"/>
      <c r="I5" s="11"/>
      <c r="J5" s="12" t="s">
        <v>29</v>
      </c>
      <c r="K5" s="13"/>
    </row>
    <row r="6" spans="1:13" x14ac:dyDescent="0.3">
      <c r="A6" s="14" t="s">
        <v>7</v>
      </c>
      <c r="B6" s="14" t="s">
        <v>8</v>
      </c>
      <c r="C6" s="117">
        <v>0.68</v>
      </c>
      <c r="D6" s="118">
        <v>70</v>
      </c>
      <c r="E6" s="16">
        <f t="shared" ref="E6:E27" si="0">(C6*D6)</f>
        <v>47.6</v>
      </c>
      <c r="F6" s="17"/>
      <c r="G6" s="18"/>
      <c r="H6" s="18"/>
      <c r="I6" s="19" t="s">
        <v>9</v>
      </c>
      <c r="J6" s="20" t="s">
        <v>10</v>
      </c>
      <c r="K6" s="19" t="s">
        <v>11</v>
      </c>
    </row>
    <row r="7" spans="1:13" x14ac:dyDescent="0.3">
      <c r="A7" s="14" t="s">
        <v>12</v>
      </c>
      <c r="B7" s="14" t="s">
        <v>8</v>
      </c>
      <c r="C7" s="117">
        <v>0.91</v>
      </c>
      <c r="D7" s="118">
        <v>85</v>
      </c>
      <c r="E7" s="16">
        <f t="shared" si="0"/>
        <v>77.350000000000009</v>
      </c>
      <c r="F7" s="17"/>
      <c r="G7" s="21" t="s">
        <v>38</v>
      </c>
      <c r="H7" s="7"/>
      <c r="I7" s="120">
        <v>7</v>
      </c>
      <c r="J7" s="121">
        <v>6.25</v>
      </c>
      <c r="K7" s="120">
        <v>5.75</v>
      </c>
    </row>
    <row r="8" spans="1:13" x14ac:dyDescent="0.3">
      <c r="A8" s="14" t="s">
        <v>13</v>
      </c>
      <c r="B8" s="14" t="s">
        <v>8</v>
      </c>
      <c r="C8" s="117">
        <v>0.41</v>
      </c>
      <c r="D8" s="118">
        <v>75</v>
      </c>
      <c r="E8" s="16">
        <f t="shared" si="0"/>
        <v>30.749999999999996</v>
      </c>
      <c r="F8" s="17"/>
      <c r="G8" s="24" t="s">
        <v>14</v>
      </c>
      <c r="H8" s="122">
        <v>105</v>
      </c>
      <c r="I8" s="16">
        <f>SUM(I7*$H$8)</f>
        <v>735</v>
      </c>
      <c r="J8" s="16">
        <f t="shared" ref="J8:K8" si="1">SUM(J7*$H$8)</f>
        <v>656.25</v>
      </c>
      <c r="K8" s="16">
        <f t="shared" si="1"/>
        <v>603.75</v>
      </c>
    </row>
    <row r="9" spans="1:13" x14ac:dyDescent="0.3">
      <c r="A9" s="14" t="s">
        <v>15</v>
      </c>
      <c r="B9" s="14" t="s">
        <v>16</v>
      </c>
      <c r="C9" s="117">
        <v>60</v>
      </c>
      <c r="D9" s="118">
        <v>0.5</v>
      </c>
      <c r="E9" s="16">
        <f t="shared" si="0"/>
        <v>30</v>
      </c>
      <c r="F9" s="17"/>
      <c r="G9" s="24" t="s">
        <v>17</v>
      </c>
      <c r="H9" s="122">
        <v>85</v>
      </c>
      <c r="I9" s="16">
        <f>SUM(I7*$H$9)</f>
        <v>595</v>
      </c>
      <c r="J9" s="16">
        <f t="shared" ref="J9:K9" si="2">SUM(J7*$H$9)</f>
        <v>531.25</v>
      </c>
      <c r="K9" s="16">
        <f t="shared" si="2"/>
        <v>488.75</v>
      </c>
      <c r="M9" s="55"/>
    </row>
    <row r="10" spans="1:13" x14ac:dyDescent="0.3">
      <c r="A10" s="14" t="s">
        <v>40</v>
      </c>
      <c r="B10" s="14" t="s">
        <v>41</v>
      </c>
      <c r="C10" s="117">
        <v>12</v>
      </c>
      <c r="D10" s="118">
        <v>1</v>
      </c>
      <c r="E10" s="16">
        <f t="shared" si="0"/>
        <v>12</v>
      </c>
      <c r="F10" s="17"/>
      <c r="G10" s="24" t="s">
        <v>18</v>
      </c>
      <c r="H10" s="122">
        <v>65</v>
      </c>
      <c r="I10" s="16">
        <f>SUM(I7*$H$10)</f>
        <v>455</v>
      </c>
      <c r="J10" s="16">
        <f t="shared" ref="J10:K10" si="3">SUM(J7*$H$10)</f>
        <v>406.25</v>
      </c>
      <c r="K10" s="16">
        <f t="shared" si="3"/>
        <v>373.75</v>
      </c>
    </row>
    <row r="11" spans="1:13" x14ac:dyDescent="0.3">
      <c r="A11" s="14" t="s">
        <v>67</v>
      </c>
      <c r="B11" s="14" t="s">
        <v>42</v>
      </c>
      <c r="C11" s="117">
        <v>0.48</v>
      </c>
      <c r="D11" s="118">
        <v>150</v>
      </c>
      <c r="E11" s="16">
        <f t="shared" si="0"/>
        <v>72</v>
      </c>
      <c r="F11" s="17"/>
    </row>
    <row r="12" spans="1:13" ht="15.6" x14ac:dyDescent="0.3">
      <c r="A12" s="14" t="s">
        <v>56</v>
      </c>
      <c r="B12" s="14" t="s">
        <v>57</v>
      </c>
      <c r="C12" s="117">
        <v>175</v>
      </c>
      <c r="D12" s="118">
        <v>0.35</v>
      </c>
      <c r="E12" s="16">
        <f t="shared" si="0"/>
        <v>61.249999999999993</v>
      </c>
      <c r="G12" s="3"/>
      <c r="I12" s="1" t="s">
        <v>64</v>
      </c>
      <c r="J12" s="10"/>
      <c r="K12" s="10"/>
    </row>
    <row r="13" spans="1:13" x14ac:dyDescent="0.3">
      <c r="A13" s="14" t="s">
        <v>70</v>
      </c>
      <c r="B13" s="14" t="s">
        <v>34</v>
      </c>
      <c r="C13" s="117">
        <v>1.56</v>
      </c>
      <c r="D13" s="118">
        <v>12</v>
      </c>
      <c r="E13" s="16">
        <f t="shared" si="0"/>
        <v>18.72</v>
      </c>
      <c r="G13" s="3"/>
      <c r="H13" s="3"/>
      <c r="I13" s="11"/>
      <c r="J13" s="12" t="s">
        <v>29</v>
      </c>
      <c r="K13" s="13"/>
    </row>
    <row r="14" spans="1:13" x14ac:dyDescent="0.3">
      <c r="A14" s="14" t="s">
        <v>69</v>
      </c>
      <c r="B14" s="14" t="s">
        <v>34</v>
      </c>
      <c r="C14" s="117">
        <v>5.4</v>
      </c>
      <c r="D14" s="118">
        <v>0.8</v>
      </c>
      <c r="E14" s="16">
        <f t="shared" si="0"/>
        <v>4.32</v>
      </c>
      <c r="F14" s="17"/>
      <c r="G14" s="18"/>
      <c r="H14" s="18"/>
      <c r="I14" s="19" t="s">
        <v>9</v>
      </c>
      <c r="J14" s="20" t="s">
        <v>10</v>
      </c>
      <c r="K14" s="19" t="s">
        <v>11</v>
      </c>
    </row>
    <row r="15" spans="1:13" x14ac:dyDescent="0.3">
      <c r="A15" s="14" t="s">
        <v>47</v>
      </c>
      <c r="B15" s="14" t="s">
        <v>33</v>
      </c>
      <c r="C15" s="117">
        <v>4.05</v>
      </c>
      <c r="D15" s="118">
        <v>1</v>
      </c>
      <c r="E15" s="16">
        <f t="shared" si="0"/>
        <v>4.05</v>
      </c>
      <c r="F15" s="17"/>
      <c r="G15" s="21" t="s">
        <v>38</v>
      </c>
      <c r="H15" s="7"/>
      <c r="I15" s="120">
        <v>12</v>
      </c>
      <c r="J15" s="121">
        <v>11.5</v>
      </c>
      <c r="K15" s="120">
        <v>11</v>
      </c>
    </row>
    <row r="16" spans="1:13" x14ac:dyDescent="0.3">
      <c r="A16" s="14" t="s">
        <v>58</v>
      </c>
      <c r="B16" s="14" t="s">
        <v>60</v>
      </c>
      <c r="C16" s="117">
        <v>3.82</v>
      </c>
      <c r="D16" s="118">
        <v>1</v>
      </c>
      <c r="E16" s="16">
        <f t="shared" si="0"/>
        <v>3.82</v>
      </c>
      <c r="F16" s="17"/>
      <c r="G16" s="24" t="s">
        <v>14</v>
      </c>
      <c r="H16" s="122">
        <v>65</v>
      </c>
      <c r="I16" s="16">
        <f>SUM(I15*$H$16)</f>
        <v>780</v>
      </c>
      <c r="J16" s="16">
        <f>SUM(J15*$H$16)</f>
        <v>747.5</v>
      </c>
      <c r="K16" s="16">
        <f>SUM(K15*$H$16)</f>
        <v>715</v>
      </c>
    </row>
    <row r="17" spans="1:11" x14ac:dyDescent="0.3">
      <c r="A17" s="14" t="s">
        <v>59</v>
      </c>
      <c r="B17" s="14" t="s">
        <v>33</v>
      </c>
      <c r="C17" s="117">
        <v>6.4</v>
      </c>
      <c r="D17" s="118">
        <v>1</v>
      </c>
      <c r="E17" s="16">
        <f t="shared" si="0"/>
        <v>6.4</v>
      </c>
      <c r="F17" s="17"/>
      <c r="G17" s="24" t="s">
        <v>17</v>
      </c>
      <c r="H17" s="122">
        <v>50</v>
      </c>
      <c r="I17" s="16">
        <f>SUM(I15*$H$17)</f>
        <v>600</v>
      </c>
      <c r="J17" s="16">
        <f>SUM(J15*$H$17)</f>
        <v>575</v>
      </c>
      <c r="K17" s="16">
        <f>SUM(K15*$H$17)</f>
        <v>550</v>
      </c>
    </row>
    <row r="18" spans="1:11" x14ac:dyDescent="0.3">
      <c r="A18" s="14" t="s">
        <v>48</v>
      </c>
      <c r="B18" s="14" t="s">
        <v>34</v>
      </c>
      <c r="C18" s="117">
        <v>1.69</v>
      </c>
      <c r="D18" s="118">
        <v>2</v>
      </c>
      <c r="E18" s="16">
        <f t="shared" si="0"/>
        <v>3.38</v>
      </c>
      <c r="F18" s="116"/>
      <c r="G18" s="24" t="s">
        <v>18</v>
      </c>
      <c r="H18" s="122">
        <v>35</v>
      </c>
      <c r="I18" s="16">
        <f>SUM(I15*$H$18)</f>
        <v>420</v>
      </c>
      <c r="J18" s="16">
        <f>SUM(J15*$H$18)</f>
        <v>402.5</v>
      </c>
      <c r="K18" s="16">
        <f>SUM(K15*$H$18)</f>
        <v>385</v>
      </c>
    </row>
    <row r="19" spans="1:11" x14ac:dyDescent="0.3">
      <c r="A19" s="14" t="s">
        <v>51</v>
      </c>
      <c r="B19" s="14" t="s">
        <v>34</v>
      </c>
      <c r="C19" s="118">
        <v>0.56000000000000005</v>
      </c>
      <c r="D19" s="118">
        <v>2</v>
      </c>
      <c r="E19" s="16">
        <f t="shared" si="0"/>
        <v>1.1200000000000001</v>
      </c>
      <c r="F19" s="17"/>
    </row>
    <row r="20" spans="1:11" ht="15.6" x14ac:dyDescent="0.3">
      <c r="A20" s="118"/>
      <c r="B20" s="118"/>
      <c r="C20" s="118"/>
      <c r="D20" s="118"/>
      <c r="E20" s="16">
        <f t="shared" si="0"/>
        <v>0</v>
      </c>
      <c r="F20" s="17"/>
      <c r="H20" s="1" t="s">
        <v>31</v>
      </c>
    </row>
    <row r="21" spans="1:11" x14ac:dyDescent="0.3">
      <c r="A21" s="118"/>
      <c r="B21" s="118"/>
      <c r="C21" s="118"/>
      <c r="D21" s="118"/>
      <c r="E21" s="16">
        <f t="shared" si="0"/>
        <v>0</v>
      </c>
      <c r="F21" s="17"/>
      <c r="H21" s="134" t="s">
        <v>38</v>
      </c>
      <c r="I21" s="11"/>
      <c r="J21" s="12" t="s">
        <v>65</v>
      </c>
      <c r="K21" s="13"/>
    </row>
    <row r="22" spans="1:11" x14ac:dyDescent="0.3">
      <c r="A22" s="118"/>
      <c r="B22" s="118"/>
      <c r="C22" s="118"/>
      <c r="D22" s="118"/>
      <c r="E22" s="16">
        <f t="shared" si="0"/>
        <v>0</v>
      </c>
      <c r="F22" s="17"/>
      <c r="H22" s="135"/>
      <c r="I22" s="19" t="s">
        <v>9</v>
      </c>
      <c r="J22" s="20" t="s">
        <v>10</v>
      </c>
      <c r="K22" s="19" t="s">
        <v>11</v>
      </c>
    </row>
    <row r="23" spans="1:11" x14ac:dyDescent="0.3">
      <c r="A23" s="118"/>
      <c r="B23" s="118"/>
      <c r="C23" s="118"/>
      <c r="D23" s="118"/>
      <c r="E23" s="16">
        <f t="shared" si="0"/>
        <v>0</v>
      </c>
      <c r="F23" s="17"/>
      <c r="H23" s="34" t="s">
        <v>14</v>
      </c>
      <c r="I23" s="16">
        <f t="shared" ref="I23:K25" si="4">SUM(I8+I16)-$E$49</f>
        <v>713.82749999999987</v>
      </c>
      <c r="J23" s="16">
        <f t="shared" si="4"/>
        <v>602.57749999999987</v>
      </c>
      <c r="K23" s="16">
        <f t="shared" si="4"/>
        <v>517.57749999999987</v>
      </c>
    </row>
    <row r="24" spans="1:11" x14ac:dyDescent="0.3">
      <c r="A24" s="118"/>
      <c r="B24" s="118"/>
      <c r="C24" s="118"/>
      <c r="D24" s="118"/>
      <c r="E24" s="16">
        <f t="shared" si="0"/>
        <v>0</v>
      </c>
      <c r="F24" s="17"/>
      <c r="H24" s="34" t="s">
        <v>17</v>
      </c>
      <c r="I24" s="16">
        <f t="shared" si="4"/>
        <v>393.82749999999987</v>
      </c>
      <c r="J24" s="16">
        <f t="shared" si="4"/>
        <v>305.07749999999987</v>
      </c>
      <c r="K24" s="16">
        <f t="shared" si="4"/>
        <v>237.57749999999987</v>
      </c>
    </row>
    <row r="25" spans="1:11" x14ac:dyDescent="0.3">
      <c r="A25" s="118"/>
      <c r="B25" s="118"/>
      <c r="C25" s="118"/>
      <c r="D25" s="118"/>
      <c r="E25" s="16">
        <f t="shared" si="0"/>
        <v>0</v>
      </c>
      <c r="F25" s="17"/>
      <c r="H25" s="34" t="s">
        <v>18</v>
      </c>
      <c r="I25" s="16">
        <f t="shared" si="4"/>
        <v>73.827499999999873</v>
      </c>
      <c r="J25" s="16">
        <f t="shared" si="4"/>
        <v>7.5774999999998727</v>
      </c>
      <c r="K25" s="16">
        <f t="shared" si="4"/>
        <v>-42.422500000000127</v>
      </c>
    </row>
    <row r="26" spans="1:11" x14ac:dyDescent="0.3">
      <c r="A26" s="118"/>
      <c r="B26" s="118"/>
      <c r="C26" s="118"/>
      <c r="D26" s="118"/>
      <c r="E26" s="16">
        <f t="shared" si="0"/>
        <v>0</v>
      </c>
      <c r="F26" s="17"/>
    </row>
    <row r="27" spans="1:11" x14ac:dyDescent="0.3">
      <c r="A27" s="14" t="s">
        <v>74</v>
      </c>
      <c r="B27" s="14" t="s">
        <v>34</v>
      </c>
      <c r="C27" s="118">
        <v>1.4</v>
      </c>
      <c r="D27" s="118">
        <v>13.7</v>
      </c>
      <c r="E27" s="16">
        <f t="shared" si="0"/>
        <v>19.179999999999996</v>
      </c>
      <c r="F27" s="17"/>
    </row>
    <row r="28" spans="1:11" ht="15" x14ac:dyDescent="0.3">
      <c r="A28" s="14" t="s">
        <v>53</v>
      </c>
      <c r="B28" s="15">
        <f>SUM(E6:E27)</f>
        <v>391.94000000000005</v>
      </c>
      <c r="C28" s="119">
        <v>0.06</v>
      </c>
      <c r="D28" s="118">
        <v>6</v>
      </c>
      <c r="E28" s="16">
        <f>B28*(D28/12)*C28</f>
        <v>11.7582</v>
      </c>
      <c r="F28" s="17"/>
      <c r="G28" s="3"/>
    </row>
    <row r="29" spans="1:11" ht="15.75" customHeight="1" x14ac:dyDescent="0.3">
      <c r="A29" s="51" t="s">
        <v>21</v>
      </c>
      <c r="B29" s="52"/>
      <c r="C29" s="52"/>
      <c r="D29" s="52"/>
      <c r="E29" s="53">
        <f>SUM(E6:E28)</f>
        <v>403.69820000000004</v>
      </c>
      <c r="F29" s="17"/>
      <c r="G29" s="3"/>
    </row>
    <row r="30" spans="1:11" ht="15" customHeight="1" x14ac:dyDescent="0.3">
      <c r="F30" s="17"/>
      <c r="G30" s="18"/>
    </row>
    <row r="31" spans="1:11" x14ac:dyDescent="0.3">
      <c r="A31" s="7" t="s">
        <v>22</v>
      </c>
      <c r="B31" s="11"/>
      <c r="C31" s="11"/>
      <c r="D31" s="11"/>
      <c r="E31" s="11"/>
      <c r="F31" s="17"/>
      <c r="G31" s="59"/>
    </row>
    <row r="32" spans="1:11" x14ac:dyDescent="0.3">
      <c r="A32" s="49" t="s">
        <v>2</v>
      </c>
      <c r="B32" s="49" t="s">
        <v>3</v>
      </c>
      <c r="C32" s="49" t="s">
        <v>4</v>
      </c>
      <c r="D32" s="49" t="s">
        <v>5</v>
      </c>
      <c r="E32" s="50" t="s">
        <v>6</v>
      </c>
      <c r="F32" s="26"/>
      <c r="G32" s="18"/>
    </row>
    <row r="33" spans="1:12" x14ac:dyDescent="0.3">
      <c r="A33" s="14" t="s">
        <v>43</v>
      </c>
      <c r="B33" s="14" t="s">
        <v>23</v>
      </c>
      <c r="C33" s="117">
        <v>12.26</v>
      </c>
      <c r="D33" s="118">
        <v>2</v>
      </c>
      <c r="E33" s="16">
        <f>C33*D33</f>
        <v>24.52</v>
      </c>
      <c r="F33" s="26"/>
      <c r="G33" s="18"/>
    </row>
    <row r="34" spans="1:12" x14ac:dyDescent="0.3">
      <c r="A34" s="14" t="s">
        <v>44</v>
      </c>
      <c r="B34" s="14" t="s">
        <v>23</v>
      </c>
      <c r="C34" s="117">
        <v>20.41</v>
      </c>
      <c r="D34" s="118">
        <v>2</v>
      </c>
      <c r="E34" s="16">
        <f>C34*D34</f>
        <v>40.82</v>
      </c>
      <c r="F34" s="3"/>
      <c r="G34" s="18"/>
    </row>
    <row r="35" spans="1:12" x14ac:dyDescent="0.3">
      <c r="A35" s="14" t="s">
        <v>45</v>
      </c>
      <c r="B35" s="14" t="s">
        <v>23</v>
      </c>
      <c r="C35" s="117">
        <v>13.19</v>
      </c>
      <c r="D35" s="118">
        <v>1</v>
      </c>
      <c r="E35" s="16">
        <f t="shared" ref="E35:E37" si="5">C35*D35</f>
        <v>13.19</v>
      </c>
      <c r="F35" s="63"/>
      <c r="G35" s="3"/>
      <c r="H35" s="3"/>
      <c r="I35" s="3"/>
      <c r="J35" s="3"/>
      <c r="K35" s="3"/>
    </row>
    <row r="36" spans="1:12" x14ac:dyDescent="0.3">
      <c r="A36" s="14" t="s">
        <v>46</v>
      </c>
      <c r="B36" s="14" t="s">
        <v>19</v>
      </c>
      <c r="C36" s="117">
        <v>14.66</v>
      </c>
      <c r="D36" s="118">
        <v>4</v>
      </c>
      <c r="E36" s="16">
        <f t="shared" si="5"/>
        <v>58.64</v>
      </c>
      <c r="F36" s="17"/>
      <c r="G36" s="3"/>
      <c r="H36" s="3"/>
      <c r="I36" s="3"/>
      <c r="J36" s="3"/>
      <c r="K36" s="3"/>
      <c r="L36" s="64"/>
    </row>
    <row r="37" spans="1:12" ht="15.6" x14ac:dyDescent="0.3">
      <c r="A37" s="14" t="s">
        <v>61</v>
      </c>
      <c r="B37" s="14" t="s">
        <v>19</v>
      </c>
      <c r="C37" s="117">
        <v>28.36</v>
      </c>
      <c r="D37" s="118">
        <v>1</v>
      </c>
      <c r="E37" s="16">
        <f t="shared" si="5"/>
        <v>28.36</v>
      </c>
      <c r="F37" s="17"/>
      <c r="H37" s="27"/>
      <c r="L37" s="64"/>
    </row>
    <row r="38" spans="1:12" x14ac:dyDescent="0.3">
      <c r="A38" s="14" t="s">
        <v>36</v>
      </c>
      <c r="B38" s="14" t="s">
        <v>19</v>
      </c>
      <c r="C38" s="117">
        <v>41.39</v>
      </c>
      <c r="D38" s="118">
        <v>2</v>
      </c>
      <c r="E38" s="16">
        <f>C38*D38</f>
        <v>82.78</v>
      </c>
      <c r="F38" s="17"/>
      <c r="G38" s="3"/>
      <c r="H38" s="3"/>
      <c r="I38" s="56"/>
      <c r="J38" s="57"/>
      <c r="K38" s="56"/>
      <c r="L38" s="64"/>
    </row>
    <row r="39" spans="1:12" x14ac:dyDescent="0.3">
      <c r="A39" s="14" t="s">
        <v>50</v>
      </c>
      <c r="B39" s="14" t="s">
        <v>19</v>
      </c>
      <c r="C39" s="117">
        <v>0.3</v>
      </c>
      <c r="D39" s="118">
        <f>H9+H17</f>
        <v>135</v>
      </c>
      <c r="E39" s="16">
        <f>C39*D39</f>
        <v>40.5</v>
      </c>
      <c r="F39" s="17"/>
      <c r="G39" s="3"/>
      <c r="H39" s="3"/>
      <c r="I39" s="56"/>
      <c r="J39" s="57"/>
      <c r="K39" s="56"/>
    </row>
    <row r="40" spans="1:12" x14ac:dyDescent="0.3">
      <c r="A40" s="118"/>
      <c r="B40" s="118"/>
      <c r="C40" s="117"/>
      <c r="D40" s="118"/>
      <c r="E40" s="16">
        <f t="shared" ref="E40:E44" si="6">C40*D40</f>
        <v>0</v>
      </c>
      <c r="F40" s="17"/>
      <c r="G40" s="3"/>
      <c r="H40" s="3"/>
      <c r="I40" s="56"/>
      <c r="J40" s="57"/>
      <c r="K40" s="56"/>
    </row>
    <row r="41" spans="1:12" x14ac:dyDescent="0.3">
      <c r="A41" s="118"/>
      <c r="B41" s="118"/>
      <c r="C41" s="117"/>
      <c r="D41" s="118"/>
      <c r="E41" s="16">
        <f t="shared" si="6"/>
        <v>0</v>
      </c>
      <c r="F41" s="17"/>
      <c r="G41" s="3"/>
      <c r="H41" s="3"/>
      <c r="I41" s="56"/>
      <c r="J41" s="57"/>
      <c r="K41" s="56"/>
    </row>
    <row r="42" spans="1:12" x14ac:dyDescent="0.3">
      <c r="A42" s="118"/>
      <c r="B42" s="118"/>
      <c r="C42" s="117"/>
      <c r="D42" s="118"/>
      <c r="E42" s="16">
        <f t="shared" si="6"/>
        <v>0</v>
      </c>
      <c r="F42" s="17"/>
      <c r="G42" s="3"/>
      <c r="H42" s="3"/>
      <c r="I42" s="56"/>
      <c r="J42" s="57"/>
      <c r="K42" s="56"/>
    </row>
    <row r="43" spans="1:12" x14ac:dyDescent="0.3">
      <c r="A43" s="118"/>
      <c r="B43" s="118"/>
      <c r="C43" s="117"/>
      <c r="D43" s="118"/>
      <c r="E43" s="16">
        <f t="shared" si="6"/>
        <v>0</v>
      </c>
      <c r="F43" s="17"/>
      <c r="G43" s="3"/>
      <c r="H43" s="3"/>
      <c r="I43" s="56"/>
      <c r="J43" s="57"/>
      <c r="K43" s="56"/>
    </row>
    <row r="44" spans="1:12" x14ac:dyDescent="0.3">
      <c r="A44" s="118"/>
      <c r="B44" s="118"/>
      <c r="C44" s="117"/>
      <c r="D44" s="118"/>
      <c r="E44" s="16">
        <f t="shared" si="6"/>
        <v>0</v>
      </c>
      <c r="F44" s="17"/>
      <c r="G44" s="3"/>
      <c r="H44" s="3"/>
      <c r="I44" s="56"/>
      <c r="J44" s="57"/>
      <c r="K44" s="56"/>
    </row>
    <row r="45" spans="1:12" ht="15" x14ac:dyDescent="0.3">
      <c r="A45" s="14" t="s">
        <v>54</v>
      </c>
      <c r="B45" s="15">
        <f>SUM(E33:E44)</f>
        <v>288.81000000000006</v>
      </c>
      <c r="C45" s="124">
        <v>0.06</v>
      </c>
      <c r="D45" s="118">
        <v>6</v>
      </c>
      <c r="E45" s="16">
        <f>B45*(D45/12)*C45</f>
        <v>8.6643000000000008</v>
      </c>
      <c r="F45" s="17"/>
      <c r="G45" s="3"/>
      <c r="H45" s="3"/>
      <c r="I45" s="56"/>
      <c r="J45" s="57"/>
      <c r="K45" s="56"/>
      <c r="L45" s="64"/>
    </row>
    <row r="46" spans="1:12" x14ac:dyDescent="0.3">
      <c r="A46" s="14" t="s">
        <v>24</v>
      </c>
      <c r="B46" s="14" t="s">
        <v>19</v>
      </c>
      <c r="C46" s="117">
        <v>100</v>
      </c>
      <c r="D46" s="118">
        <v>1</v>
      </c>
      <c r="E46" s="16">
        <f>C46*D46</f>
        <v>100</v>
      </c>
      <c r="F46" s="17"/>
      <c r="I46" s="58"/>
      <c r="J46" s="42"/>
      <c r="K46" s="58"/>
      <c r="L46" s="64"/>
    </row>
    <row r="47" spans="1:12" x14ac:dyDescent="0.3">
      <c r="A47" s="51" t="s">
        <v>25</v>
      </c>
      <c r="B47" s="52"/>
      <c r="C47" s="52"/>
      <c r="D47" s="52"/>
      <c r="E47" s="53">
        <f>SUM(E33:E46)</f>
        <v>397.47430000000008</v>
      </c>
      <c r="F47" s="17"/>
      <c r="G47" s="59"/>
      <c r="H47" s="59"/>
      <c r="I47" s="60"/>
      <c r="J47" s="42"/>
      <c r="K47" s="60"/>
      <c r="L47" s="64"/>
    </row>
    <row r="48" spans="1:12" x14ac:dyDescent="0.3">
      <c r="F48" s="64"/>
      <c r="G48" s="18"/>
      <c r="H48" s="18"/>
      <c r="I48" s="26"/>
      <c r="J48" s="26"/>
      <c r="K48" s="26"/>
      <c r="L48" s="64"/>
    </row>
    <row r="49" spans="1:12" x14ac:dyDescent="0.3">
      <c r="A49" s="38" t="s">
        <v>26</v>
      </c>
      <c r="B49" s="39"/>
      <c r="C49" s="40"/>
      <c r="D49" s="40"/>
      <c r="E49" s="41">
        <f>E29+E47</f>
        <v>801.17250000000013</v>
      </c>
      <c r="F49" s="17"/>
      <c r="G49" s="18"/>
      <c r="H49" s="18"/>
      <c r="I49" s="26"/>
      <c r="J49" s="26"/>
      <c r="K49" s="26"/>
      <c r="L49" s="64"/>
    </row>
    <row r="50" spans="1:12" x14ac:dyDescent="0.3">
      <c r="A50" s="38" t="s">
        <v>27</v>
      </c>
      <c r="B50" s="39"/>
      <c r="C50" s="40"/>
      <c r="D50" s="40"/>
      <c r="E50" s="41">
        <f>J9+J17</f>
        <v>1106.25</v>
      </c>
      <c r="F50" s="17"/>
      <c r="G50" s="18"/>
      <c r="H50" s="18"/>
      <c r="I50" s="26"/>
      <c r="J50" s="26"/>
      <c r="K50" s="26"/>
      <c r="L50" s="64"/>
    </row>
    <row r="51" spans="1:12" x14ac:dyDescent="0.3">
      <c r="A51" s="38" t="s">
        <v>28</v>
      </c>
      <c r="B51" s="43"/>
      <c r="C51" s="44"/>
      <c r="D51" s="44"/>
      <c r="E51" s="45">
        <f>SUM(E50-E49)</f>
        <v>305.07749999999987</v>
      </c>
      <c r="F51" s="17"/>
    </row>
    <row r="52" spans="1:12" x14ac:dyDescent="0.3">
      <c r="F52" s="26"/>
      <c r="G52" s="61"/>
      <c r="H52" s="59"/>
      <c r="I52" s="59"/>
    </row>
    <row r="53" spans="1:12" ht="15.75" customHeight="1" x14ac:dyDescent="0.3">
      <c r="A53" s="62" t="s">
        <v>52</v>
      </c>
      <c r="B53" s="62"/>
      <c r="C53" s="62"/>
      <c r="D53" s="62"/>
      <c r="E53" s="62"/>
      <c r="F53" s="62"/>
      <c r="G53" s="59"/>
      <c r="H53" s="59"/>
      <c r="I53" s="26"/>
      <c r="K53" s="26"/>
    </row>
    <row r="54" spans="1:12" ht="15" x14ac:dyDescent="0.3">
      <c r="A54" s="62"/>
      <c r="B54" s="62"/>
      <c r="C54" s="62"/>
      <c r="D54" s="62"/>
      <c r="E54" s="62"/>
      <c r="F54" s="62"/>
      <c r="G54" s="18"/>
      <c r="H54" s="18"/>
      <c r="I54" s="26"/>
      <c r="K54" s="26"/>
    </row>
    <row r="55" spans="1:12" ht="15.75" customHeight="1" x14ac:dyDescent="0.3">
      <c r="A55" s="62" t="s">
        <v>55</v>
      </c>
      <c r="B55" s="62"/>
      <c r="C55" s="62"/>
      <c r="D55" s="62"/>
      <c r="E55" s="62"/>
      <c r="F55" s="62"/>
      <c r="G55" s="18"/>
      <c r="H55" s="18"/>
      <c r="I55" s="26"/>
      <c r="J55" s="3"/>
      <c r="K55" s="26"/>
    </row>
    <row r="56" spans="1:12" ht="15" x14ac:dyDescent="0.3">
      <c r="A56" s="62"/>
      <c r="B56" s="62"/>
      <c r="C56" s="62"/>
      <c r="D56" s="62"/>
      <c r="E56" s="62"/>
      <c r="F56" s="62"/>
      <c r="G56" s="18"/>
      <c r="H56" s="18"/>
      <c r="I56" s="26"/>
      <c r="J56" s="3"/>
      <c r="K56" s="26"/>
    </row>
    <row r="57" spans="1:12" ht="15" x14ac:dyDescent="0.3">
      <c r="A57" s="46"/>
      <c r="F57" s="42"/>
      <c r="G57" s="3"/>
      <c r="H57" s="3"/>
      <c r="I57" s="3"/>
      <c r="J57" s="3"/>
      <c r="K57" s="3"/>
    </row>
    <row r="58" spans="1:12" x14ac:dyDescent="0.3">
      <c r="A58" s="3"/>
      <c r="F58" s="3"/>
      <c r="G58" s="3"/>
      <c r="H58" s="3"/>
      <c r="I58" s="3"/>
      <c r="J58" s="3"/>
      <c r="K58" s="3"/>
    </row>
    <row r="59" spans="1:12" x14ac:dyDescent="0.3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2" x14ac:dyDescent="0.3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2" x14ac:dyDescent="0.3">
      <c r="G61" s="3"/>
      <c r="H61" s="3"/>
      <c r="I61" s="3"/>
      <c r="J61" s="3"/>
      <c r="K61" s="3"/>
    </row>
    <row r="62" spans="1:12" x14ac:dyDescent="0.3">
      <c r="G62" s="3"/>
      <c r="H62" s="3"/>
      <c r="I62" s="3"/>
      <c r="J62" s="3"/>
      <c r="K62" s="3"/>
    </row>
    <row r="63" spans="1:12" x14ac:dyDescent="0.3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2" x14ac:dyDescent="0.3">
      <c r="B64" s="47"/>
      <c r="C64" s="47"/>
      <c r="D64" s="47"/>
      <c r="E64" s="42"/>
      <c r="F64" s="3"/>
      <c r="G64" s="3"/>
      <c r="H64" s="3"/>
      <c r="I64" s="3"/>
      <c r="J64" s="3"/>
      <c r="K64" s="3"/>
    </row>
    <row r="65" spans="2:1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2:11" x14ac:dyDescent="0.3">
      <c r="F66" s="42"/>
      <c r="G66" s="3"/>
      <c r="H66" s="3"/>
      <c r="I66" s="3"/>
      <c r="J66" s="3"/>
      <c r="K66" s="3"/>
    </row>
    <row r="67" spans="2:11" x14ac:dyDescent="0.3">
      <c r="F67" s="3"/>
      <c r="G67" s="3"/>
      <c r="H67" s="3"/>
      <c r="I67" s="3"/>
      <c r="J67" s="3"/>
      <c r="K67" s="3"/>
    </row>
    <row r="68" spans="2:11" x14ac:dyDescent="0.3">
      <c r="F68" s="3"/>
      <c r="G68" s="3"/>
      <c r="H68" s="3"/>
      <c r="I68" s="3"/>
      <c r="J68" s="3"/>
      <c r="K68" s="3"/>
    </row>
  </sheetData>
  <mergeCells count="1">
    <mergeCell ref="H21:H22"/>
  </mergeCells>
  <pageMargins left="0.7" right="0.7" top="0.75" bottom="0.75" header="0.3" footer="0.3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E638-B1E1-42F8-B93E-CBEC1EBEC30F}">
  <sheetPr>
    <pageSetUpPr fitToPage="1"/>
  </sheetPr>
  <dimension ref="A1:L56"/>
  <sheetViews>
    <sheetView workbookViewId="0">
      <selection activeCell="G1" sqref="G1"/>
    </sheetView>
  </sheetViews>
  <sheetFormatPr defaultColWidth="9.109375" defaultRowHeight="14.4" x14ac:dyDescent="0.3"/>
  <cols>
    <col min="1" max="1" width="30" style="68" customWidth="1"/>
    <col min="2" max="2" width="11" style="68" customWidth="1"/>
    <col min="3" max="6" width="9.109375" style="68"/>
    <col min="7" max="7" width="9.109375" style="68" customWidth="1"/>
    <col min="8" max="8" width="15" style="68" customWidth="1"/>
    <col min="9" max="9" width="10.88671875" style="68" bestFit="1" customWidth="1"/>
    <col min="10" max="16384" width="9.109375" style="68"/>
  </cols>
  <sheetData>
    <row r="1" spans="1:11" ht="15.6" x14ac:dyDescent="0.3">
      <c r="A1" s="65" t="s">
        <v>62</v>
      </c>
      <c r="B1" s="66"/>
      <c r="C1" s="66"/>
      <c r="D1" s="66"/>
      <c r="E1" s="67"/>
      <c r="F1" s="67"/>
      <c r="G1" s="67"/>
      <c r="H1" s="67"/>
      <c r="I1" s="67"/>
      <c r="J1" s="67"/>
      <c r="K1" s="67"/>
    </row>
    <row r="2" spans="1:11" ht="15.6" x14ac:dyDescent="0.3">
      <c r="A2" s="69" t="s">
        <v>71</v>
      </c>
      <c r="B2" s="66"/>
      <c r="C2" s="66"/>
      <c r="D2" s="66"/>
      <c r="E2" s="67"/>
      <c r="F2" s="67"/>
      <c r="G2" s="67"/>
      <c r="H2" s="67"/>
      <c r="I2" s="67"/>
      <c r="J2" s="67"/>
      <c r="K2" s="67"/>
    </row>
    <row r="3" spans="1:11" ht="15.6" x14ac:dyDescent="0.3">
      <c r="A3" s="65" t="s">
        <v>1</v>
      </c>
      <c r="B3" s="70"/>
      <c r="C3" s="67"/>
      <c r="D3" s="66"/>
      <c r="E3" s="67"/>
      <c r="F3" s="67"/>
      <c r="G3" s="67"/>
      <c r="H3" s="67"/>
      <c r="I3" s="67"/>
      <c r="J3" s="67"/>
      <c r="K3" s="67"/>
    </row>
    <row r="4" spans="1:11" ht="15.6" x14ac:dyDescent="0.3">
      <c r="A4" s="71" t="s">
        <v>0</v>
      </c>
      <c r="B4" s="72"/>
      <c r="C4" s="72"/>
      <c r="D4" s="72"/>
      <c r="E4" s="73"/>
      <c r="F4" s="67"/>
      <c r="G4" s="67"/>
      <c r="I4" s="65" t="s">
        <v>63</v>
      </c>
      <c r="J4" s="74"/>
      <c r="K4" s="74"/>
    </row>
    <row r="5" spans="1:11" x14ac:dyDescent="0.3">
      <c r="A5" s="75" t="s">
        <v>2</v>
      </c>
      <c r="B5" s="75" t="s">
        <v>3</v>
      </c>
      <c r="C5" s="75" t="s">
        <v>4</v>
      </c>
      <c r="D5" s="75" t="s">
        <v>5</v>
      </c>
      <c r="E5" s="76" t="s">
        <v>6</v>
      </c>
      <c r="F5" s="125"/>
      <c r="G5" s="67"/>
      <c r="H5" s="67"/>
      <c r="I5" s="77"/>
      <c r="J5" s="78" t="s">
        <v>29</v>
      </c>
      <c r="K5" s="79"/>
    </row>
    <row r="6" spans="1:11" x14ac:dyDescent="0.3">
      <c r="A6" s="80" t="s">
        <v>7</v>
      </c>
      <c r="B6" s="80" t="s">
        <v>8</v>
      </c>
      <c r="C6" s="81">
        <v>0.68</v>
      </c>
      <c r="D6" s="80">
        <v>70</v>
      </c>
      <c r="E6" s="82">
        <f t="shared" ref="E6:E20" si="0">(C6*D6)</f>
        <v>47.6</v>
      </c>
      <c r="F6" s="126"/>
      <c r="G6" s="83"/>
      <c r="H6" s="83"/>
      <c r="I6" s="84" t="s">
        <v>9</v>
      </c>
      <c r="J6" s="85" t="s">
        <v>10</v>
      </c>
      <c r="K6" s="84" t="s">
        <v>11</v>
      </c>
    </row>
    <row r="7" spans="1:11" x14ac:dyDescent="0.3">
      <c r="A7" s="80" t="s">
        <v>12</v>
      </c>
      <c r="B7" s="80" t="s">
        <v>8</v>
      </c>
      <c r="C7" s="81">
        <v>0.91</v>
      </c>
      <c r="D7" s="80">
        <v>85</v>
      </c>
      <c r="E7" s="82">
        <f t="shared" si="0"/>
        <v>77.350000000000009</v>
      </c>
      <c r="F7" s="126"/>
      <c r="G7" s="86" t="s">
        <v>38</v>
      </c>
      <c r="H7" s="71"/>
      <c r="I7" s="87">
        <v>8</v>
      </c>
      <c r="J7" s="88">
        <v>7.5</v>
      </c>
      <c r="K7" s="87">
        <v>7</v>
      </c>
    </row>
    <row r="8" spans="1:11" x14ac:dyDescent="0.3">
      <c r="A8" s="80" t="s">
        <v>13</v>
      </c>
      <c r="B8" s="80" t="s">
        <v>8</v>
      </c>
      <c r="C8" s="81">
        <v>0.41</v>
      </c>
      <c r="D8" s="80">
        <v>75</v>
      </c>
      <c r="E8" s="82">
        <f t="shared" si="0"/>
        <v>30.749999999999996</v>
      </c>
      <c r="F8" s="126"/>
      <c r="G8" s="89" t="s">
        <v>14</v>
      </c>
      <c r="H8" s="90">
        <v>105</v>
      </c>
      <c r="I8" s="82">
        <f>SUM(I7*$H$8)</f>
        <v>840</v>
      </c>
      <c r="J8" s="82">
        <f t="shared" ref="J8:K8" si="1">SUM(J7*$H$8)</f>
        <v>787.5</v>
      </c>
      <c r="K8" s="82">
        <f t="shared" si="1"/>
        <v>735</v>
      </c>
    </row>
    <row r="9" spans="1:11" x14ac:dyDescent="0.3">
      <c r="A9" s="80" t="s">
        <v>15</v>
      </c>
      <c r="B9" s="80" t="s">
        <v>16</v>
      </c>
      <c r="C9" s="81">
        <v>60</v>
      </c>
      <c r="D9" s="80">
        <v>0.5</v>
      </c>
      <c r="E9" s="82">
        <f t="shared" si="0"/>
        <v>30</v>
      </c>
      <c r="F9" s="126"/>
      <c r="G9" s="89" t="s">
        <v>17</v>
      </c>
      <c r="H9" s="90">
        <v>85</v>
      </c>
      <c r="I9" s="82">
        <f>SUM(I7*$H$9)</f>
        <v>680</v>
      </c>
      <c r="J9" s="82">
        <f t="shared" ref="J9:K9" si="2">SUM(J7*$H$9)</f>
        <v>637.5</v>
      </c>
      <c r="K9" s="82">
        <f t="shared" si="2"/>
        <v>595</v>
      </c>
    </row>
    <row r="10" spans="1:11" x14ac:dyDescent="0.3">
      <c r="A10" s="80" t="s">
        <v>40</v>
      </c>
      <c r="B10" s="80" t="s">
        <v>41</v>
      </c>
      <c r="C10" s="81">
        <v>12</v>
      </c>
      <c r="D10" s="80">
        <v>1</v>
      </c>
      <c r="E10" s="82">
        <f t="shared" si="0"/>
        <v>12</v>
      </c>
      <c r="F10" s="126"/>
      <c r="G10" s="89" t="s">
        <v>18</v>
      </c>
      <c r="H10" s="90">
        <v>65</v>
      </c>
      <c r="I10" s="82">
        <f>SUM(I7*$H$10)</f>
        <v>520</v>
      </c>
      <c r="J10" s="82">
        <f t="shared" ref="J10:K10" si="3">SUM(J7*$H$10)</f>
        <v>487.5</v>
      </c>
      <c r="K10" s="82">
        <f t="shared" si="3"/>
        <v>455</v>
      </c>
    </row>
    <row r="11" spans="1:11" x14ac:dyDescent="0.3">
      <c r="A11" s="80" t="s">
        <v>75</v>
      </c>
      <c r="B11" s="80" t="s">
        <v>42</v>
      </c>
      <c r="C11" s="81">
        <v>0.4</v>
      </c>
      <c r="D11" s="80">
        <v>150</v>
      </c>
      <c r="E11" s="82">
        <f t="shared" si="0"/>
        <v>60</v>
      </c>
      <c r="F11" s="126"/>
    </row>
    <row r="12" spans="1:11" ht="15.6" x14ac:dyDescent="0.3">
      <c r="A12" s="80" t="s">
        <v>56</v>
      </c>
      <c r="B12" s="80" t="s">
        <v>57</v>
      </c>
      <c r="C12" s="81">
        <v>175</v>
      </c>
      <c r="D12" s="80">
        <v>0.35</v>
      </c>
      <c r="E12" s="82">
        <f t="shared" si="0"/>
        <v>61.249999999999993</v>
      </c>
      <c r="F12" s="126"/>
      <c r="G12" s="67"/>
      <c r="I12" s="65" t="s">
        <v>64</v>
      </c>
      <c r="J12" s="74"/>
      <c r="K12" s="74"/>
    </row>
    <row r="13" spans="1:11" x14ac:dyDescent="0.3">
      <c r="A13" s="80" t="s">
        <v>70</v>
      </c>
      <c r="B13" s="80" t="s">
        <v>34</v>
      </c>
      <c r="C13" s="81">
        <v>1.56</v>
      </c>
      <c r="D13" s="80">
        <v>12</v>
      </c>
      <c r="E13" s="82">
        <f t="shared" si="0"/>
        <v>18.72</v>
      </c>
      <c r="F13" s="126"/>
      <c r="G13" s="67"/>
      <c r="H13" s="67"/>
      <c r="I13" s="77"/>
      <c r="J13" s="78" t="s">
        <v>29</v>
      </c>
      <c r="K13" s="79"/>
    </row>
    <row r="14" spans="1:11" x14ac:dyDescent="0.3">
      <c r="A14" s="80" t="s">
        <v>69</v>
      </c>
      <c r="B14" s="80" t="s">
        <v>34</v>
      </c>
      <c r="C14" s="81">
        <v>5.4</v>
      </c>
      <c r="D14" s="80">
        <v>0.8</v>
      </c>
      <c r="E14" s="82">
        <f t="shared" si="0"/>
        <v>4.32</v>
      </c>
      <c r="F14" s="126"/>
      <c r="G14" s="83"/>
      <c r="H14" s="83"/>
      <c r="I14" s="84" t="s">
        <v>9</v>
      </c>
      <c r="J14" s="85" t="s">
        <v>10</v>
      </c>
      <c r="K14" s="84" t="s">
        <v>11</v>
      </c>
    </row>
    <row r="15" spans="1:11" x14ac:dyDescent="0.3">
      <c r="A15" s="80" t="s">
        <v>47</v>
      </c>
      <c r="B15" s="80" t="s">
        <v>33</v>
      </c>
      <c r="C15" s="81">
        <v>4.05</v>
      </c>
      <c r="D15" s="80">
        <v>1</v>
      </c>
      <c r="E15" s="82">
        <f t="shared" si="0"/>
        <v>4.05</v>
      </c>
      <c r="F15" s="126"/>
      <c r="G15" s="86" t="s">
        <v>38</v>
      </c>
      <c r="H15" s="71"/>
      <c r="I15" s="87">
        <v>12</v>
      </c>
      <c r="J15" s="88">
        <v>11.5</v>
      </c>
      <c r="K15" s="87">
        <v>11</v>
      </c>
    </row>
    <row r="16" spans="1:11" x14ac:dyDescent="0.3">
      <c r="A16" s="80" t="s">
        <v>58</v>
      </c>
      <c r="B16" s="80" t="s">
        <v>60</v>
      </c>
      <c r="C16" s="81">
        <v>3.82</v>
      </c>
      <c r="D16" s="80">
        <v>1</v>
      </c>
      <c r="E16" s="82">
        <f t="shared" si="0"/>
        <v>3.82</v>
      </c>
      <c r="F16" s="126"/>
      <c r="G16" s="89" t="s">
        <v>14</v>
      </c>
      <c r="H16" s="90">
        <v>75</v>
      </c>
      <c r="I16" s="82">
        <f>SUM(I15*$H$16)</f>
        <v>900</v>
      </c>
      <c r="J16" s="82">
        <f>SUM(J15*$H$16)</f>
        <v>862.5</v>
      </c>
      <c r="K16" s="82">
        <f>SUM(K15*$H$16)</f>
        <v>825</v>
      </c>
    </row>
    <row r="17" spans="1:12" x14ac:dyDescent="0.3">
      <c r="A17" s="80" t="s">
        <v>59</v>
      </c>
      <c r="B17" s="80" t="s">
        <v>33</v>
      </c>
      <c r="C17" s="81">
        <v>6.4</v>
      </c>
      <c r="D17" s="80">
        <v>1</v>
      </c>
      <c r="E17" s="82">
        <f t="shared" si="0"/>
        <v>6.4</v>
      </c>
      <c r="F17" s="126"/>
      <c r="G17" s="89" t="s">
        <v>17</v>
      </c>
      <c r="H17" s="90">
        <v>60</v>
      </c>
      <c r="I17" s="82">
        <f>SUM(I15*$H$17)</f>
        <v>720</v>
      </c>
      <c r="J17" s="82">
        <f>SUM(J15*$H$17)</f>
        <v>690</v>
      </c>
      <c r="K17" s="82">
        <f>SUM(K15*$H$17)</f>
        <v>660</v>
      </c>
    </row>
    <row r="18" spans="1:12" x14ac:dyDescent="0.3">
      <c r="A18" s="80" t="s">
        <v>48</v>
      </c>
      <c r="B18" s="80" t="s">
        <v>34</v>
      </c>
      <c r="C18" s="81">
        <v>1.69</v>
      </c>
      <c r="D18" s="80">
        <v>2</v>
      </c>
      <c r="E18" s="82">
        <f t="shared" si="0"/>
        <v>3.38</v>
      </c>
      <c r="F18" s="127"/>
      <c r="G18" s="89" t="s">
        <v>18</v>
      </c>
      <c r="H18" s="90">
        <v>45</v>
      </c>
      <c r="I18" s="82">
        <f>SUM(I15*$H$18)</f>
        <v>540</v>
      </c>
      <c r="J18" s="82">
        <f>SUM(J15*$H$18)</f>
        <v>517.5</v>
      </c>
      <c r="K18" s="82">
        <f>SUM(K15*$H$18)</f>
        <v>495</v>
      </c>
    </row>
    <row r="19" spans="1:12" x14ac:dyDescent="0.3">
      <c r="A19" s="80" t="s">
        <v>51</v>
      </c>
      <c r="B19" s="80" t="s">
        <v>34</v>
      </c>
      <c r="C19" s="80">
        <v>0.56000000000000005</v>
      </c>
      <c r="D19" s="80">
        <v>2</v>
      </c>
      <c r="E19" s="82">
        <f t="shared" si="0"/>
        <v>1.1200000000000001</v>
      </c>
      <c r="F19" s="126"/>
    </row>
    <row r="20" spans="1:12" ht="15.6" x14ac:dyDescent="0.3">
      <c r="A20" s="80" t="s">
        <v>74</v>
      </c>
      <c r="B20" s="80" t="s">
        <v>34</v>
      </c>
      <c r="C20" s="80">
        <v>1.4</v>
      </c>
      <c r="D20" s="80">
        <v>13.7</v>
      </c>
      <c r="E20" s="82">
        <f t="shared" si="0"/>
        <v>19.179999999999996</v>
      </c>
      <c r="F20" s="126"/>
      <c r="H20" s="65" t="s">
        <v>31</v>
      </c>
    </row>
    <row r="21" spans="1:12" ht="15" x14ac:dyDescent="0.3">
      <c r="A21" s="80" t="s">
        <v>53</v>
      </c>
      <c r="B21" s="81">
        <f>SUM(E6:E20)</f>
        <v>379.94000000000005</v>
      </c>
      <c r="C21" s="91">
        <v>0.06</v>
      </c>
      <c r="D21" s="80">
        <v>6</v>
      </c>
      <c r="E21" s="82">
        <f>B21*(D21/12)*C21</f>
        <v>11.398200000000001</v>
      </c>
      <c r="F21" s="126"/>
      <c r="G21" s="67"/>
      <c r="H21" s="136" t="s">
        <v>38</v>
      </c>
      <c r="I21" s="77"/>
      <c r="J21" s="78" t="s">
        <v>65</v>
      </c>
      <c r="K21" s="79"/>
    </row>
    <row r="22" spans="1:12" ht="15.75" customHeight="1" x14ac:dyDescent="0.3">
      <c r="A22" s="92" t="s">
        <v>21</v>
      </c>
      <c r="B22" s="93"/>
      <c r="C22" s="93"/>
      <c r="D22" s="93"/>
      <c r="E22" s="94">
        <f>SUM(E6:E21)</f>
        <v>391.33820000000003</v>
      </c>
      <c r="F22" s="126"/>
      <c r="G22" s="67"/>
      <c r="H22" s="137"/>
      <c r="I22" s="84" t="s">
        <v>9</v>
      </c>
      <c r="J22" s="85" t="s">
        <v>10</v>
      </c>
      <c r="K22" s="84" t="s">
        <v>11</v>
      </c>
    </row>
    <row r="23" spans="1:12" ht="15" customHeight="1" x14ac:dyDescent="0.3">
      <c r="F23" s="126"/>
      <c r="G23" s="83"/>
      <c r="H23" s="95" t="s">
        <v>14</v>
      </c>
      <c r="I23" s="82">
        <f t="shared" ref="I23:K25" si="4">SUM(I8+I16)-$E$37</f>
        <v>948.09749999999985</v>
      </c>
      <c r="J23" s="82">
        <f t="shared" si="4"/>
        <v>858.09749999999985</v>
      </c>
      <c r="K23" s="82">
        <f t="shared" si="4"/>
        <v>768.09749999999985</v>
      </c>
    </row>
    <row r="24" spans="1:12" x14ac:dyDescent="0.3">
      <c r="A24" s="71" t="s">
        <v>22</v>
      </c>
      <c r="B24" s="77"/>
      <c r="C24" s="77"/>
      <c r="D24" s="77"/>
      <c r="E24" s="77"/>
      <c r="F24" s="126"/>
      <c r="G24" s="96"/>
      <c r="H24" s="95" t="s">
        <v>17</v>
      </c>
      <c r="I24" s="82">
        <f t="shared" si="4"/>
        <v>608.09749999999985</v>
      </c>
      <c r="J24" s="82">
        <f t="shared" si="4"/>
        <v>535.59749999999985</v>
      </c>
      <c r="K24" s="82">
        <f t="shared" si="4"/>
        <v>463.09749999999985</v>
      </c>
    </row>
    <row r="25" spans="1:12" x14ac:dyDescent="0.3">
      <c r="A25" s="75" t="s">
        <v>2</v>
      </c>
      <c r="B25" s="75" t="s">
        <v>3</v>
      </c>
      <c r="C25" s="75" t="s">
        <v>4</v>
      </c>
      <c r="D25" s="75" t="s">
        <v>5</v>
      </c>
      <c r="E25" s="76" t="s">
        <v>6</v>
      </c>
      <c r="F25" s="97"/>
      <c r="G25" s="83"/>
      <c r="H25" s="95" t="s">
        <v>18</v>
      </c>
      <c r="I25" s="82">
        <f t="shared" si="4"/>
        <v>268.09749999999985</v>
      </c>
      <c r="J25" s="82">
        <f t="shared" si="4"/>
        <v>213.09749999999985</v>
      </c>
      <c r="K25" s="82">
        <f t="shared" si="4"/>
        <v>158.09749999999985</v>
      </c>
    </row>
    <row r="26" spans="1:12" x14ac:dyDescent="0.3">
      <c r="A26" s="80" t="s">
        <v>43</v>
      </c>
      <c r="B26" s="80" t="s">
        <v>23</v>
      </c>
      <c r="C26" s="81">
        <v>12.26</v>
      </c>
      <c r="D26" s="80">
        <v>2</v>
      </c>
      <c r="E26" s="82">
        <f>C26*D26</f>
        <v>24.52</v>
      </c>
      <c r="F26" s="97"/>
      <c r="G26" s="83"/>
    </row>
    <row r="27" spans="1:12" x14ac:dyDescent="0.3">
      <c r="A27" s="80" t="s">
        <v>44</v>
      </c>
      <c r="B27" s="80" t="s">
        <v>23</v>
      </c>
      <c r="C27" s="81">
        <v>20.41</v>
      </c>
      <c r="D27" s="80">
        <v>2</v>
      </c>
      <c r="E27" s="82">
        <f>C27*D27</f>
        <v>40.82</v>
      </c>
      <c r="F27" s="67"/>
      <c r="G27" s="83"/>
    </row>
    <row r="28" spans="1:12" x14ac:dyDescent="0.3">
      <c r="A28" s="80" t="s">
        <v>45</v>
      </c>
      <c r="B28" s="80" t="s">
        <v>23</v>
      </c>
      <c r="C28" s="81">
        <v>13.19</v>
      </c>
      <c r="D28" s="80">
        <v>1</v>
      </c>
      <c r="E28" s="82">
        <f t="shared" ref="E28:E30" si="5">C28*D28</f>
        <v>13.19</v>
      </c>
      <c r="F28" s="125"/>
      <c r="G28" s="67"/>
      <c r="H28" s="67"/>
      <c r="I28" s="67"/>
      <c r="J28" s="67"/>
      <c r="K28" s="67"/>
    </row>
    <row r="29" spans="1:12" x14ac:dyDescent="0.3">
      <c r="A29" s="80" t="s">
        <v>46</v>
      </c>
      <c r="B29" s="80" t="s">
        <v>19</v>
      </c>
      <c r="C29" s="81">
        <v>14.66</v>
      </c>
      <c r="D29" s="80">
        <v>4</v>
      </c>
      <c r="E29" s="82">
        <f t="shared" si="5"/>
        <v>58.64</v>
      </c>
      <c r="F29" s="126"/>
      <c r="G29" s="67"/>
      <c r="H29" s="67"/>
      <c r="I29" s="67"/>
      <c r="J29" s="67"/>
      <c r="K29" s="67"/>
      <c r="L29" s="98"/>
    </row>
    <row r="30" spans="1:12" ht="15.6" x14ac:dyDescent="0.3">
      <c r="A30" s="80" t="s">
        <v>61</v>
      </c>
      <c r="B30" s="80" t="s">
        <v>19</v>
      </c>
      <c r="C30" s="81">
        <v>28.36</v>
      </c>
      <c r="D30" s="80">
        <v>1</v>
      </c>
      <c r="E30" s="82">
        <f t="shared" si="5"/>
        <v>28.36</v>
      </c>
      <c r="F30" s="126"/>
      <c r="H30" s="99"/>
      <c r="L30" s="98"/>
    </row>
    <row r="31" spans="1:12" x14ac:dyDescent="0.3">
      <c r="A31" s="80" t="s">
        <v>36</v>
      </c>
      <c r="B31" s="80" t="s">
        <v>19</v>
      </c>
      <c r="C31" s="81">
        <v>41.39</v>
      </c>
      <c r="D31" s="80">
        <v>2</v>
      </c>
      <c r="E31" s="82">
        <f>C31*D31</f>
        <v>82.78</v>
      </c>
      <c r="F31" s="126"/>
      <c r="G31" s="67"/>
      <c r="H31" s="67"/>
      <c r="I31" s="100"/>
      <c r="J31" s="101"/>
      <c r="K31" s="100"/>
      <c r="L31" s="98"/>
    </row>
    <row r="32" spans="1:12" x14ac:dyDescent="0.3">
      <c r="A32" s="80" t="s">
        <v>50</v>
      </c>
      <c r="B32" s="80" t="s">
        <v>19</v>
      </c>
      <c r="C32" s="81">
        <v>0.3</v>
      </c>
      <c r="D32" s="80">
        <f>H9+H17</f>
        <v>145</v>
      </c>
      <c r="E32" s="82">
        <f>C32*D32</f>
        <v>43.5</v>
      </c>
      <c r="F32" s="126"/>
      <c r="G32" s="67"/>
      <c r="H32" s="67"/>
      <c r="I32" s="100"/>
      <c r="J32" s="101"/>
      <c r="K32" s="100"/>
    </row>
    <row r="33" spans="1:12" ht="15" x14ac:dyDescent="0.3">
      <c r="A33" s="80" t="s">
        <v>54</v>
      </c>
      <c r="B33" s="81">
        <f>SUM(E26:E32)</f>
        <v>291.81000000000006</v>
      </c>
      <c r="C33" s="54">
        <v>0.06</v>
      </c>
      <c r="D33" s="80">
        <v>6</v>
      </c>
      <c r="E33" s="82">
        <f>B33*(D33/12)*C33</f>
        <v>8.7543000000000006</v>
      </c>
      <c r="F33" s="126"/>
      <c r="G33" s="67"/>
      <c r="H33" s="67"/>
      <c r="I33" s="100"/>
      <c r="J33" s="101"/>
      <c r="K33" s="100"/>
      <c r="L33" s="98"/>
    </row>
    <row r="34" spans="1:12" x14ac:dyDescent="0.3">
      <c r="A34" s="80" t="s">
        <v>24</v>
      </c>
      <c r="B34" s="80" t="s">
        <v>19</v>
      </c>
      <c r="C34" s="81">
        <v>100</v>
      </c>
      <c r="D34" s="80">
        <v>1</v>
      </c>
      <c r="E34" s="82">
        <f>C34*D34</f>
        <v>100</v>
      </c>
      <c r="F34" s="126"/>
      <c r="I34" s="102"/>
      <c r="J34" s="103"/>
      <c r="K34" s="102"/>
      <c r="L34" s="98"/>
    </row>
    <row r="35" spans="1:12" x14ac:dyDescent="0.3">
      <c r="A35" s="92" t="s">
        <v>25</v>
      </c>
      <c r="B35" s="93"/>
      <c r="C35" s="93"/>
      <c r="D35" s="93"/>
      <c r="E35" s="94">
        <f>SUM(E26:E34)</f>
        <v>400.56430000000006</v>
      </c>
      <c r="F35" s="126"/>
      <c r="G35" s="96"/>
      <c r="H35" s="96"/>
      <c r="I35" s="104"/>
      <c r="J35" s="103"/>
      <c r="K35" s="104"/>
      <c r="L35" s="98"/>
    </row>
    <row r="36" spans="1:12" x14ac:dyDescent="0.3">
      <c r="F36" s="98"/>
      <c r="G36" s="83"/>
      <c r="H36" s="83"/>
      <c r="I36" s="97"/>
      <c r="J36" s="97"/>
      <c r="K36" s="97"/>
      <c r="L36" s="98"/>
    </row>
    <row r="37" spans="1:12" x14ac:dyDescent="0.3">
      <c r="A37" s="105" t="s">
        <v>26</v>
      </c>
      <c r="B37" s="106"/>
      <c r="C37" s="107"/>
      <c r="D37" s="107"/>
      <c r="E37" s="108">
        <f>E22+E35</f>
        <v>791.90250000000015</v>
      </c>
      <c r="F37" s="126"/>
      <c r="G37" s="83"/>
      <c r="H37" s="83"/>
      <c r="I37" s="97"/>
      <c r="J37" s="97"/>
      <c r="K37" s="97"/>
      <c r="L37" s="98"/>
    </row>
    <row r="38" spans="1:12" x14ac:dyDescent="0.3">
      <c r="A38" s="105" t="s">
        <v>27</v>
      </c>
      <c r="B38" s="106"/>
      <c r="C38" s="107"/>
      <c r="D38" s="107"/>
      <c r="E38" s="108">
        <f>J9+J17</f>
        <v>1327.5</v>
      </c>
      <c r="F38" s="126"/>
      <c r="G38" s="83"/>
      <c r="H38" s="83"/>
      <c r="I38" s="97"/>
      <c r="J38" s="97"/>
      <c r="K38" s="97"/>
      <c r="L38" s="98"/>
    </row>
    <row r="39" spans="1:12" x14ac:dyDescent="0.3">
      <c r="A39" s="105" t="s">
        <v>28</v>
      </c>
      <c r="B39" s="109"/>
      <c r="C39" s="110"/>
      <c r="D39" s="110"/>
      <c r="E39" s="111">
        <f>SUM(E38-E37)</f>
        <v>535.59749999999985</v>
      </c>
      <c r="F39" s="126"/>
    </row>
    <row r="40" spans="1:12" x14ac:dyDescent="0.3">
      <c r="F40" s="97"/>
      <c r="G40" s="112"/>
      <c r="H40" s="96"/>
      <c r="I40" s="96"/>
    </row>
    <row r="41" spans="1:12" ht="15.75" customHeight="1" x14ac:dyDescent="0.3">
      <c r="A41" s="113" t="s">
        <v>52</v>
      </c>
      <c r="B41" s="113"/>
      <c r="C41" s="113"/>
      <c r="D41" s="113"/>
      <c r="E41" s="113"/>
      <c r="F41" s="113"/>
      <c r="G41" s="96"/>
      <c r="H41" s="96"/>
      <c r="I41" s="97"/>
      <c r="K41" s="97"/>
    </row>
    <row r="42" spans="1:12" ht="15" x14ac:dyDescent="0.3">
      <c r="A42" s="113"/>
      <c r="B42" s="113"/>
      <c r="C42" s="113"/>
      <c r="D42" s="113"/>
      <c r="E42" s="113"/>
      <c r="F42" s="113"/>
      <c r="G42" s="83"/>
      <c r="H42" s="83"/>
      <c r="I42" s="97"/>
      <c r="K42" s="97"/>
    </row>
    <row r="43" spans="1:12" ht="15.75" customHeight="1" x14ac:dyDescent="0.3">
      <c r="A43" s="113" t="s">
        <v>55</v>
      </c>
      <c r="B43" s="113"/>
      <c r="C43" s="113"/>
      <c r="D43" s="113"/>
      <c r="E43" s="113"/>
      <c r="F43" s="113"/>
      <c r="G43" s="83"/>
      <c r="H43" s="83"/>
      <c r="I43" s="97"/>
      <c r="J43" s="67"/>
      <c r="K43" s="97"/>
    </row>
    <row r="44" spans="1:12" ht="15" x14ac:dyDescent="0.3">
      <c r="A44" s="113"/>
      <c r="B44" s="113"/>
      <c r="C44" s="113"/>
      <c r="D44" s="113"/>
      <c r="E44" s="113"/>
      <c r="F44" s="113"/>
      <c r="G44" s="83"/>
      <c r="H44" s="83"/>
      <c r="I44" s="97"/>
      <c r="J44" s="67"/>
      <c r="K44" s="97"/>
    </row>
    <row r="45" spans="1:12" ht="15" x14ac:dyDescent="0.3">
      <c r="A45" s="114"/>
      <c r="F45" s="103"/>
      <c r="G45" s="67"/>
      <c r="H45" s="67"/>
      <c r="I45" s="67"/>
      <c r="J45" s="67"/>
      <c r="K45" s="67"/>
    </row>
    <row r="46" spans="1:12" x14ac:dyDescent="0.3">
      <c r="A46" s="67"/>
      <c r="F46" s="67"/>
      <c r="G46" s="67"/>
      <c r="H46" s="67"/>
      <c r="I46" s="67"/>
      <c r="J46" s="67"/>
      <c r="K46" s="67"/>
    </row>
    <row r="47" spans="1:12" x14ac:dyDescent="0.3"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2" x14ac:dyDescent="0.3"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2:11" x14ac:dyDescent="0.3">
      <c r="G49" s="67"/>
      <c r="H49" s="67"/>
      <c r="I49" s="67"/>
      <c r="J49" s="67"/>
      <c r="K49" s="67"/>
    </row>
    <row r="50" spans="2:11" x14ac:dyDescent="0.3">
      <c r="G50" s="67"/>
      <c r="H50" s="67"/>
      <c r="I50" s="67"/>
      <c r="J50" s="67"/>
      <c r="K50" s="67"/>
    </row>
    <row r="51" spans="2:11" x14ac:dyDescent="0.3"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2:11" x14ac:dyDescent="0.3">
      <c r="B52" s="115"/>
      <c r="C52" s="115"/>
      <c r="D52" s="115"/>
      <c r="E52" s="103"/>
      <c r="F52" s="67"/>
      <c r="G52" s="67"/>
      <c r="H52" s="67"/>
      <c r="I52" s="67"/>
      <c r="J52" s="67"/>
      <c r="K52" s="67"/>
    </row>
    <row r="53" spans="2:11" x14ac:dyDescent="0.3"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2:11" x14ac:dyDescent="0.3">
      <c r="F54" s="103"/>
      <c r="G54" s="67"/>
      <c r="H54" s="67"/>
      <c r="I54" s="67"/>
      <c r="J54" s="67"/>
      <c r="K54" s="67"/>
    </row>
    <row r="55" spans="2:11" x14ac:dyDescent="0.3">
      <c r="F55" s="67"/>
      <c r="G55" s="67"/>
      <c r="H55" s="67"/>
      <c r="I55" s="67"/>
      <c r="J55" s="67"/>
      <c r="K55" s="67"/>
    </row>
    <row r="56" spans="2:11" x14ac:dyDescent="0.3">
      <c r="F56" s="67"/>
      <c r="G56" s="67"/>
      <c r="H56" s="67"/>
      <c r="I56" s="67"/>
      <c r="J56" s="67"/>
      <c r="K56" s="67"/>
    </row>
  </sheetData>
  <mergeCells count="1">
    <mergeCell ref="H21:H2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Wheat Estimated</vt:lpstr>
      <vt:lpstr>Wheat Actual</vt:lpstr>
      <vt:lpstr>Malt Barley Estimated</vt:lpstr>
      <vt:lpstr>Malt Barley Actual</vt:lpstr>
      <vt:lpstr>Feed Barley Estimated</vt:lpstr>
      <vt:lpstr>Feed Barley Actual</vt:lpstr>
      <vt:lpstr>Wheat Soybean Estimated</vt:lpstr>
      <vt:lpstr>Wheat Soybean Actual</vt:lpstr>
      <vt:lpstr>Malt Barley Soybean Estimated</vt:lpstr>
      <vt:lpstr>Malt Barley Soybean Actual</vt:lpstr>
      <vt:lpstr>Feed Barley Soybean Estimated</vt:lpstr>
      <vt:lpstr>Feed Barley Soybean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Bruce</dc:creator>
  <cp:lastModifiedBy>Czachorowski, Jaclyn</cp:lastModifiedBy>
  <cp:lastPrinted>2026-08-27T14:22:49Z</cp:lastPrinted>
  <dcterms:created xsi:type="dcterms:W3CDTF">2023-03-29T18:44:00Z</dcterms:created>
  <dcterms:modified xsi:type="dcterms:W3CDTF">2026-08-31T12:52:13Z</dcterms:modified>
</cp:coreProperties>
</file>