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nsbruce\OneDrive - University of Delaware - o365\Documents\"/>
    </mc:Choice>
  </mc:AlternateContent>
  <xr:revisionPtr revIDLastSave="0" documentId="13_ncr:1_{C3CB53E8-8DC6-4AD4-9189-A8D0261BB898}" xr6:coauthVersionLast="47" xr6:coauthVersionMax="47" xr10:uidLastSave="{00000000-0000-0000-0000-000000000000}"/>
  <bookViews>
    <workbookView xWindow="-120" yWindow="-120" windowWidth="20730" windowHeight="11040" xr2:uid="{285502FD-5A58-42D4-AC96-60C2627D3259}"/>
  </bookViews>
  <sheets>
    <sheet name="Instructions" sheetId="6" r:id="rId1"/>
    <sheet name="Crop1" sheetId="1" r:id="rId2"/>
    <sheet name="Crop2" sheetId="2" r:id="rId3"/>
    <sheet name="Crop3"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2" l="1"/>
  <c r="C50" i="4"/>
  <c r="C47" i="4"/>
  <c r="C44" i="4"/>
  <c r="E40" i="4"/>
  <c r="C31" i="4"/>
  <c r="C37" i="4"/>
  <c r="B31" i="4"/>
  <c r="B44" i="4"/>
  <c r="E30" i="4"/>
  <c r="E29" i="4"/>
  <c r="E28" i="4"/>
  <c r="E27" i="4"/>
  <c r="E26" i="4"/>
  <c r="E25" i="4"/>
  <c r="E24" i="4"/>
  <c r="E23" i="4"/>
  <c r="E22" i="4"/>
  <c r="E21" i="4"/>
  <c r="E20" i="4"/>
  <c r="E19" i="4"/>
  <c r="E18" i="4"/>
  <c r="E17" i="4"/>
  <c r="E16" i="4"/>
  <c r="E15" i="4"/>
  <c r="E14" i="4"/>
  <c r="E13" i="4"/>
  <c r="E12" i="4"/>
  <c r="E31" i="4"/>
  <c r="E9" i="4"/>
  <c r="E34" i="4"/>
  <c r="E42" i="4"/>
  <c r="C9" i="4"/>
  <c r="C59" i="4"/>
  <c r="E59" i="4"/>
  <c r="B9" i="4"/>
  <c r="B59" i="4"/>
  <c r="B50" i="4"/>
  <c r="B47" i="4"/>
  <c r="B34" i="4"/>
  <c r="B42" i="4"/>
  <c r="B45" i="4"/>
  <c r="B36" i="4"/>
  <c r="C36" i="4"/>
  <c r="B56" i="4"/>
  <c r="B37" i="4"/>
  <c r="C56" i="4"/>
  <c r="E55" i="4"/>
  <c r="C45" i="4"/>
  <c r="C34" i="4"/>
  <c r="C42" i="4"/>
  <c r="C44" i="2"/>
  <c r="E40" i="2"/>
  <c r="C31" i="2"/>
  <c r="C37" i="2"/>
  <c r="B31" i="2"/>
  <c r="B45" i="2"/>
  <c r="E30" i="2"/>
  <c r="E29" i="2"/>
  <c r="E28" i="2"/>
  <c r="E27" i="2"/>
  <c r="E26" i="2"/>
  <c r="E25" i="2"/>
  <c r="E24" i="2"/>
  <c r="E23" i="2"/>
  <c r="E22" i="2"/>
  <c r="E21" i="2"/>
  <c r="E20" i="2"/>
  <c r="E19" i="2"/>
  <c r="E18" i="2"/>
  <c r="E17" i="2"/>
  <c r="E16" i="2"/>
  <c r="E15" i="2"/>
  <c r="E14" i="2"/>
  <c r="E13" i="2"/>
  <c r="E12" i="2"/>
  <c r="E31" i="2"/>
  <c r="E9" i="2"/>
  <c r="C9" i="2"/>
  <c r="C59" i="2"/>
  <c r="E59" i="2"/>
  <c r="B9" i="2"/>
  <c r="B47" i="2"/>
  <c r="B59" i="2"/>
  <c r="B59" i="1"/>
  <c r="B56" i="1"/>
  <c r="E40" i="1"/>
  <c r="B9" i="1"/>
  <c r="B34" i="1"/>
  <c r="B42" i="1"/>
  <c r="E34" i="2"/>
  <c r="E42" i="2"/>
  <c r="C45" i="2"/>
  <c r="C47" i="2"/>
  <c r="C34" i="2"/>
  <c r="C42" i="2"/>
  <c r="C50" i="2"/>
  <c r="C36" i="2"/>
  <c r="C56" i="2"/>
  <c r="B50" i="1"/>
  <c r="C44" i="1"/>
  <c r="B47" i="1"/>
  <c r="C45" i="1"/>
  <c r="B45" i="1"/>
  <c r="B44" i="1"/>
  <c r="C37" i="1"/>
  <c r="C36" i="1"/>
  <c r="B37" i="1"/>
  <c r="B36" i="1"/>
  <c r="E23" i="1"/>
  <c r="E14" i="1"/>
  <c r="E15" i="1"/>
  <c r="E16" i="1"/>
  <c r="E17" i="1"/>
  <c r="E18" i="1"/>
  <c r="E19" i="1"/>
  <c r="E20" i="1"/>
  <c r="E21" i="1"/>
  <c r="E22" i="1"/>
  <c r="E31" i="1" s="1"/>
  <c r="E24" i="1"/>
  <c r="E25" i="1"/>
  <c r="E26" i="1"/>
  <c r="E27" i="1"/>
  <c r="E28" i="1"/>
  <c r="E29" i="1"/>
  <c r="E30" i="1"/>
  <c r="C31" i="1"/>
  <c r="C56" i="1" s="1"/>
  <c r="E55" i="1" s="1"/>
  <c r="B31" i="1"/>
  <c r="E13" i="1"/>
  <c r="E12" i="1"/>
  <c r="C9" i="1"/>
  <c r="C59" i="1" s="1"/>
  <c r="E59" i="1" s="1"/>
  <c r="B44" i="2"/>
  <c r="B56" i="2"/>
  <c r="B37" i="2"/>
  <c r="B36" i="2"/>
  <c r="B34" i="2"/>
  <c r="B42" i="2"/>
  <c r="B50" i="2"/>
  <c r="C34" i="1" l="1"/>
  <c r="C42" i="1" s="1"/>
  <c r="C50" i="1"/>
  <c r="E9" i="1"/>
  <c r="E34" i="1"/>
  <c r="E42" i="1" s="1"/>
  <c r="C47" i="1"/>
</calcChain>
</file>

<file path=xl/sharedStrings.xml><?xml version="1.0" encoding="utf-8"?>
<sst xmlns="http://schemas.openxmlformats.org/spreadsheetml/2006/main" count="230" uniqueCount="71">
  <si>
    <t>Gross Revenue</t>
  </si>
  <si>
    <t xml:space="preserve">Income </t>
  </si>
  <si>
    <t>Acres</t>
  </si>
  <si>
    <t>Price</t>
  </si>
  <si>
    <t>Total Gross Revenue</t>
  </si>
  <si>
    <t>Expenses</t>
  </si>
  <si>
    <t>Variable and Fixed Costs</t>
  </si>
  <si>
    <t>Seed</t>
  </si>
  <si>
    <t>Fertilizer</t>
  </si>
  <si>
    <t>Chemicals</t>
  </si>
  <si>
    <t>Crop Insurance</t>
  </si>
  <si>
    <t>Crop Supplies</t>
  </si>
  <si>
    <t>Repairs and Maintenance (including irrigation)</t>
  </si>
  <si>
    <t>Freight and Trucking</t>
  </si>
  <si>
    <t>Storage</t>
  </si>
  <si>
    <t>Utilities (electric usage such as irrigation)</t>
  </si>
  <si>
    <t>Gas / Fuel (fuel usage such as irrigation and drying fuel)</t>
  </si>
  <si>
    <t>Labor Cost</t>
  </si>
  <si>
    <t>Custom Hire</t>
  </si>
  <si>
    <t>Depreciation</t>
  </si>
  <si>
    <t>Farm Insurance</t>
  </si>
  <si>
    <t>Interest (Operating)</t>
  </si>
  <si>
    <t>Interest (Term)</t>
  </si>
  <si>
    <t>Other</t>
  </si>
  <si>
    <t>Example</t>
  </si>
  <si>
    <t>Corn</t>
  </si>
  <si>
    <t>Crop Miscellaneous (including soil tests, tissue tests, scouting, etc.)</t>
  </si>
  <si>
    <t>Per Acre</t>
  </si>
  <si>
    <t>(Enter Below)</t>
  </si>
  <si>
    <t>Bushels/Pounds/Tons/Cwt</t>
  </si>
  <si>
    <t>Expected Yield</t>
  </si>
  <si>
    <t>Total Farm</t>
  </si>
  <si>
    <t>Total Expenses</t>
  </si>
  <si>
    <t>Machinery Expenses</t>
  </si>
  <si>
    <t>Profitability (Before Land Rent)</t>
  </si>
  <si>
    <t>Net Return</t>
  </si>
  <si>
    <t>Before Land Rent</t>
  </si>
  <si>
    <t xml:space="preserve">Break Even </t>
  </si>
  <si>
    <t>Break Even Yield</t>
  </si>
  <si>
    <t>Break Even Price (Bushels/Pounds/Tons/Cwt)</t>
  </si>
  <si>
    <t>Profitability (After Land Rent)</t>
  </si>
  <si>
    <t>Land Rent</t>
  </si>
  <si>
    <t>After Land Rent</t>
  </si>
  <si>
    <t>Break-Even</t>
  </si>
  <si>
    <t>Land Rent Calculator</t>
  </si>
  <si>
    <t>University of Delaware Cooperative Extension</t>
  </si>
  <si>
    <t>Sensitivity Analysis</t>
  </si>
  <si>
    <t>Operating Expense Ratio</t>
  </si>
  <si>
    <t>Measures the proportion of how each dollar goes to operating costs.</t>
  </si>
  <si>
    <t>Net Farm Income Ratio</t>
  </si>
  <si>
    <t xml:space="preserve">Measures how much of every dollar is available for debt/family living. </t>
  </si>
  <si>
    <t>Net Return After Land Rent and Price Changes</t>
  </si>
  <si>
    <t>Net Return After Land Rent and Yield Changes</t>
  </si>
  <si>
    <t>80 - 100%</t>
  </si>
  <si>
    <t>60 - 80%</t>
  </si>
  <si>
    <t>&lt;0 - 60%</t>
  </si>
  <si>
    <t>&lt;0 - 10%</t>
  </si>
  <si>
    <t>10 - 20%</t>
  </si>
  <si>
    <t>20% - over</t>
  </si>
  <si>
    <t>Soybean</t>
  </si>
  <si>
    <t>Percentage Change in Price</t>
  </si>
  <si>
    <t>Precentage Change in Yield</t>
  </si>
  <si>
    <t>Watermelon</t>
  </si>
  <si>
    <t>Using this spreadsheet</t>
  </si>
  <si>
    <t xml:space="preserve">3. Be sure to update this workbook periodically and mark the date of the revision when saving the file. </t>
  </si>
  <si>
    <t>Developed by Nate Bruce, Farm Business Management Specialist</t>
  </si>
  <si>
    <t>Contact Information: nsbruce@udel.edu or 302-856-7303</t>
  </si>
  <si>
    <t>This product is brought to you by the University of Delaware Cooperative Extension, a service of the UD College of Agriculture and Natural Resources — a land-grant institution. This institution is an equal opportunity provider.</t>
  </si>
  <si>
    <t xml:space="preserve">There are many important factors to consider before renting farmland such as increased expenses, machinery expenses, time, labor, and operational efficiency. This excel tool is designed for users to evlaute expenses and profitability of rented farmland for negotiating reasonable farmland rental rates.  </t>
  </si>
  <si>
    <t xml:space="preserve">1. This workbook is designed to be updated very easily. Only highlighted cells need to be changed. The rest of the spreadsheet will auto-calculate. </t>
  </si>
  <si>
    <t>2. Each tab represents a different crop option that can be planted on the rented farm. An example crop is given to the left where own expenses are entered.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</si>
</sst>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5" x14ac:knownFonts="1">
    <font>
      <sz val="11"/>
      <color theme="1"/>
      <name val="Aptos Narrow"/>
      <family val="2"/>
      <scheme val="minor"/>
    </font>
    <font>
      <b/>
      <sz val="11"/>
      <color theme="1"/>
      <name val="Aptos Narrow"/>
      <family val="2"/>
      <scheme val="minor"/>
    </font>
    <font>
      <i/>
      <sz val="11"/>
      <color theme="1"/>
      <name val="Aptos Narrow"/>
      <family val="2"/>
      <scheme val="minor"/>
    </font>
    <font>
      <b/>
      <sz val="12"/>
      <color theme="1"/>
      <name val="Aptos Narrow"/>
      <family val="2"/>
      <scheme val="minor"/>
    </font>
    <font>
      <sz val="11"/>
      <color theme="1"/>
      <name val="Aptos Narrow"/>
      <family val="2"/>
      <scheme val="minor"/>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4" fillId="0" borderId="0" applyFont="0" applyFill="0" applyBorder="0" applyAlignment="0" applyProtection="0"/>
  </cellStyleXfs>
  <cellXfs count="56">
    <xf numFmtId="0" fontId="0" fillId="0" borderId="0" xfId="0"/>
    <xf numFmtId="0" fontId="0" fillId="0" borderId="5" xfId="0" applyBorder="1"/>
    <xf numFmtId="164" fontId="0" fillId="2" borderId="0" xfId="0" applyNumberFormat="1" applyFill="1" applyBorder="1" applyAlignment="1">
      <alignment horizontal="center"/>
    </xf>
    <xf numFmtId="0" fontId="0" fillId="2" borderId="0" xfId="0" applyFill="1" applyBorder="1" applyAlignment="1">
      <alignment horizontal="center"/>
    </xf>
    <xf numFmtId="164" fontId="0" fillId="0" borderId="7" xfId="0" applyNumberFormat="1" applyBorder="1"/>
    <xf numFmtId="164" fontId="0" fillId="0" borderId="8" xfId="0" applyNumberFormat="1" applyBorder="1"/>
    <xf numFmtId="164" fontId="0" fillId="2" borderId="0" xfId="0" applyNumberFormat="1" applyFill="1" applyBorder="1"/>
    <xf numFmtId="164" fontId="0" fillId="2" borderId="5" xfId="0" applyNumberFormat="1" applyFill="1" applyBorder="1"/>
    <xf numFmtId="9" fontId="0" fillId="2" borderId="0" xfId="1" applyFont="1" applyFill="1" applyBorder="1"/>
    <xf numFmtId="8" fontId="0" fillId="0" borderId="5" xfId="0" applyNumberFormat="1" applyBorder="1"/>
    <xf numFmtId="0" fontId="3" fillId="3" borderId="0" xfId="0" applyFont="1" applyFill="1"/>
    <xf numFmtId="0" fontId="0" fillId="3" borderId="0" xfId="0" applyFill="1"/>
    <xf numFmtId="0" fontId="3" fillId="3" borderId="1" xfId="0" applyFont="1" applyFill="1" applyBorder="1" applyAlignment="1">
      <alignment horizontal="center"/>
    </xf>
    <xf numFmtId="0" fontId="2" fillId="3" borderId="2" xfId="0" applyFont="1" applyFill="1" applyBorder="1"/>
    <xf numFmtId="0" fontId="1" fillId="3" borderId="4" xfId="0" applyFont="1" applyFill="1" applyBorder="1" applyAlignment="1">
      <alignment horizontal="center"/>
    </xf>
    <xf numFmtId="0" fontId="2" fillId="3" borderId="0" xfId="0" applyFont="1" applyFill="1" applyBorder="1"/>
    <xf numFmtId="0" fontId="0" fillId="3" borderId="4" xfId="0" applyFill="1" applyBorder="1"/>
    <xf numFmtId="8" fontId="2" fillId="3" borderId="0" xfId="0" applyNumberFormat="1" applyFont="1" applyFill="1" applyBorder="1" applyAlignment="1">
      <alignment horizontal="center"/>
    </xf>
    <xf numFmtId="0" fontId="2" fillId="3" borderId="0" xfId="0" applyFont="1" applyFill="1" applyBorder="1" applyAlignment="1">
      <alignment horizontal="center"/>
    </xf>
    <xf numFmtId="0" fontId="1" fillId="3" borderId="6" xfId="0" applyFont="1" applyFill="1" applyBorder="1" applyAlignment="1">
      <alignment horizontal="center"/>
    </xf>
    <xf numFmtId="8" fontId="2" fillId="3" borderId="7" xfId="0" applyNumberFormat="1" applyFont="1" applyFill="1" applyBorder="1"/>
    <xf numFmtId="0" fontId="0" fillId="3" borderId="2" xfId="0" applyFill="1" applyBorder="1"/>
    <xf numFmtId="0" fontId="0" fillId="3" borderId="4" xfId="0" applyFont="1" applyFill="1" applyBorder="1" applyAlignment="1"/>
    <xf numFmtId="164" fontId="2" fillId="3" borderId="0" xfId="0" applyNumberFormat="1" applyFont="1" applyFill="1" applyBorder="1"/>
    <xf numFmtId="0" fontId="0" fillId="3" borderId="4" xfId="0" applyFont="1" applyFill="1" applyBorder="1" applyAlignment="1">
      <alignment horizontal="left"/>
    </xf>
    <xf numFmtId="0" fontId="0" fillId="3" borderId="6" xfId="0" applyFont="1" applyFill="1" applyBorder="1" applyAlignment="1">
      <alignment horizontal="left"/>
    </xf>
    <xf numFmtId="164" fontId="2" fillId="3" borderId="7" xfId="0" applyNumberFormat="1" applyFont="1" applyFill="1" applyBorder="1"/>
    <xf numFmtId="0" fontId="1" fillId="3" borderId="1" xfId="0" applyFont="1" applyFill="1" applyBorder="1" applyAlignment="1">
      <alignment horizontal="center"/>
    </xf>
    <xf numFmtId="164" fontId="2" fillId="3" borderId="2" xfId="0" applyNumberFormat="1" applyFont="1" applyFill="1" applyBorder="1"/>
    <xf numFmtId="0" fontId="0" fillId="3" borderId="0" xfId="0" applyFill="1" applyBorder="1"/>
    <xf numFmtId="2" fontId="2" fillId="3" borderId="7" xfId="0" applyNumberFormat="1" applyFont="1" applyFill="1" applyBorder="1"/>
    <xf numFmtId="9" fontId="0" fillId="3" borderId="0" xfId="1" applyFont="1" applyFill="1" applyBorder="1"/>
    <xf numFmtId="8" fontId="0" fillId="3" borderId="0" xfId="0" applyNumberFormat="1" applyFill="1" applyBorder="1"/>
    <xf numFmtId="8" fontId="0" fillId="3" borderId="7" xfId="0" applyNumberFormat="1" applyFill="1" applyBorder="1"/>
    <xf numFmtId="0" fontId="0" fillId="3" borderId="7" xfId="0" applyFill="1" applyBorder="1"/>
    <xf numFmtId="8" fontId="0" fillId="3" borderId="8" xfId="0" applyNumberFormat="1" applyFill="1" applyBorder="1"/>
    <xf numFmtId="0" fontId="0" fillId="3" borderId="5" xfId="0" applyFill="1" applyBorder="1"/>
    <xf numFmtId="164" fontId="0" fillId="3" borderId="7" xfId="0" applyNumberFormat="1" applyFill="1" applyBorder="1"/>
    <xf numFmtId="164" fontId="0" fillId="3" borderId="0" xfId="0" applyNumberFormat="1" applyFill="1" applyBorder="1"/>
    <xf numFmtId="0" fontId="2" fillId="3" borderId="5" xfId="0" applyFont="1" applyFill="1" applyBorder="1"/>
    <xf numFmtId="164" fontId="0" fillId="3" borderId="8" xfId="0" applyNumberFormat="1" applyFill="1" applyBorder="1"/>
    <xf numFmtId="0" fontId="0" fillId="3" borderId="3" xfId="0" applyFill="1" applyBorder="1"/>
    <xf numFmtId="164" fontId="0" fillId="3" borderId="5" xfId="0" applyNumberFormat="1" applyFill="1" applyBorder="1"/>
    <xf numFmtId="0" fontId="0" fillId="3" borderId="0" xfId="0" applyNumberFormat="1" applyFill="1" applyBorder="1"/>
    <xf numFmtId="0" fontId="0" fillId="3" borderId="8" xfId="0" applyFill="1" applyBorder="1"/>
    <xf numFmtId="0" fontId="2" fillId="3" borderId="0" xfId="0" applyNumberFormat="1" applyFont="1" applyFill="1" applyBorder="1"/>
    <xf numFmtId="0" fontId="0" fillId="3" borderId="4" xfId="0" applyFill="1" applyBorder="1" applyAlignment="1">
      <alignment horizontal="left" vertical="top"/>
    </xf>
    <xf numFmtId="0" fontId="1" fillId="3" borderId="0" xfId="0" applyFont="1" applyFill="1"/>
    <xf numFmtId="0" fontId="0" fillId="3" borderId="0" xfId="0" applyFill="1" applyAlignment="1">
      <alignment wrapText="1"/>
    </xf>
    <xf numFmtId="0" fontId="0" fillId="3" borderId="0" xfId="0" applyFill="1" applyAlignment="1">
      <alignment vertical="top" wrapText="1"/>
    </xf>
    <xf numFmtId="0" fontId="0" fillId="0" borderId="0" xfId="0" applyFill="1"/>
    <xf numFmtId="0" fontId="1" fillId="0" borderId="0" xfId="0" applyFont="1" applyFill="1"/>
    <xf numFmtId="0" fontId="0" fillId="3" borderId="0" xfId="0" applyFill="1" applyAlignment="1">
      <alignment horizontal="left" vertical="top" wrapText="1"/>
    </xf>
    <xf numFmtId="0" fontId="0" fillId="3" borderId="0" xfId="0" applyFill="1" applyAlignment="1">
      <alignment horizontal="left" vertical="top"/>
    </xf>
    <xf numFmtId="0" fontId="1" fillId="3" borderId="0" xfId="0" applyFont="1" applyFill="1" applyAlignment="1">
      <alignment horizontal="left"/>
    </xf>
    <xf numFmtId="0" fontId="2" fillId="3" borderId="0" xfId="0" applyFont="1" applyFill="1" applyAlignment="1">
      <alignment horizontal="left" wrapText="1"/>
    </xf>
  </cellXfs>
  <cellStyles count="2">
    <cellStyle name="Normal" xfId="0" builtinId="0"/>
    <cellStyle name="Per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6</xdr:col>
      <xdr:colOff>590549</xdr:colOff>
      <xdr:row>6</xdr:row>
      <xdr:rowOff>47624</xdr:rowOff>
    </xdr:to>
    <xdr:pic>
      <xdr:nvPicPr>
        <xdr:cNvPr id="2" name="Picture 1">
          <a:extLst>
            <a:ext uri="{FF2B5EF4-FFF2-40B4-BE49-F238E27FC236}">
              <a16:creationId xmlns:a16="http://schemas.microsoft.com/office/drawing/2014/main" id="{9B1CFF58-741B-4D5C-8D73-0D0D1BCEB2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0"/>
          <a:ext cx="4238624" cy="11906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029B5-5F1A-488F-83F0-51DB85CA52B4}">
  <dimension ref="A1:M27"/>
  <sheetViews>
    <sheetView tabSelected="1" workbookViewId="0">
      <selection activeCell="N1" sqref="N1"/>
    </sheetView>
  </sheetViews>
  <sheetFormatPr defaultRowHeight="15" x14ac:dyDescent="0.25"/>
  <sheetData>
    <row r="1" spans="1:13" x14ac:dyDescent="0.25">
      <c r="A1" s="11"/>
      <c r="B1" s="11"/>
      <c r="C1" s="11"/>
      <c r="D1" s="11"/>
      <c r="E1" s="11"/>
      <c r="F1" s="11"/>
      <c r="G1" s="11"/>
      <c r="H1" s="11"/>
      <c r="I1" s="11"/>
      <c r="J1" s="11"/>
      <c r="K1" s="11"/>
      <c r="L1" s="11"/>
      <c r="M1" s="11"/>
    </row>
    <row r="2" spans="1:13" x14ac:dyDescent="0.25">
      <c r="A2" s="11"/>
      <c r="B2" s="11"/>
      <c r="C2" s="11"/>
      <c r="D2" s="11"/>
      <c r="E2" s="11"/>
      <c r="F2" s="11"/>
      <c r="G2" s="11"/>
      <c r="H2" s="11"/>
      <c r="I2" s="11"/>
      <c r="J2" s="11"/>
      <c r="K2" s="11"/>
      <c r="L2" s="11"/>
      <c r="M2" s="11"/>
    </row>
    <row r="3" spans="1:13" x14ac:dyDescent="0.25">
      <c r="A3" s="11"/>
      <c r="B3" s="11"/>
      <c r="C3" s="11"/>
      <c r="D3" s="11"/>
      <c r="E3" s="11"/>
      <c r="F3" s="11"/>
      <c r="G3" s="11"/>
      <c r="H3" s="11"/>
      <c r="I3" s="11"/>
      <c r="J3" s="11"/>
      <c r="K3" s="11"/>
      <c r="L3" s="11"/>
      <c r="M3" s="11"/>
    </row>
    <row r="4" spans="1:13" x14ac:dyDescent="0.25">
      <c r="A4" s="11"/>
      <c r="B4" s="11"/>
      <c r="C4" s="11"/>
      <c r="D4" s="11"/>
      <c r="E4" s="11"/>
      <c r="F4" s="11"/>
      <c r="G4" s="11"/>
      <c r="H4" s="11"/>
      <c r="I4" s="11"/>
      <c r="J4" s="11"/>
      <c r="K4" s="11"/>
      <c r="L4" s="11"/>
      <c r="M4" s="11"/>
    </row>
    <row r="5" spans="1:13" x14ac:dyDescent="0.25">
      <c r="A5" s="11"/>
      <c r="B5" s="11"/>
      <c r="C5" s="11"/>
      <c r="D5" s="11"/>
      <c r="E5" s="11"/>
      <c r="F5" s="11"/>
      <c r="G5" s="11"/>
      <c r="H5" s="11"/>
      <c r="I5" s="11"/>
      <c r="J5" s="11"/>
      <c r="K5" s="11"/>
      <c r="L5" s="11"/>
      <c r="M5" s="11"/>
    </row>
    <row r="6" spans="1:13" x14ac:dyDescent="0.25">
      <c r="A6" s="11"/>
      <c r="B6" s="11"/>
      <c r="C6" s="11"/>
      <c r="D6" s="11"/>
      <c r="E6" s="11"/>
      <c r="F6" s="11"/>
      <c r="G6" s="11"/>
      <c r="H6" s="11"/>
      <c r="I6" s="11"/>
      <c r="J6" s="11"/>
      <c r="K6" s="11"/>
      <c r="L6" s="11"/>
      <c r="M6" s="11"/>
    </row>
    <row r="7" spans="1:13" ht="19.5" customHeight="1" x14ac:dyDescent="0.25">
      <c r="A7" s="52" t="s">
        <v>68</v>
      </c>
      <c r="B7" s="52"/>
      <c r="C7" s="52"/>
      <c r="D7" s="52"/>
      <c r="E7" s="52"/>
      <c r="F7" s="52"/>
      <c r="G7" s="52"/>
      <c r="H7" s="52"/>
      <c r="I7" s="52"/>
      <c r="J7" s="52"/>
      <c r="K7" s="52"/>
      <c r="L7" s="52"/>
      <c r="M7" s="11"/>
    </row>
    <row r="8" spans="1:13" x14ac:dyDescent="0.25">
      <c r="A8" s="52"/>
      <c r="B8" s="52"/>
      <c r="C8" s="52"/>
      <c r="D8" s="52"/>
      <c r="E8" s="52"/>
      <c r="F8" s="52"/>
      <c r="G8" s="52"/>
      <c r="H8" s="52"/>
      <c r="I8" s="52"/>
      <c r="J8" s="52"/>
      <c r="K8" s="52"/>
      <c r="L8" s="52"/>
      <c r="M8" s="11"/>
    </row>
    <row r="9" spans="1:13" x14ac:dyDescent="0.25">
      <c r="A9" s="52"/>
      <c r="B9" s="52"/>
      <c r="C9" s="52"/>
      <c r="D9" s="52"/>
      <c r="E9" s="52"/>
      <c r="F9" s="52"/>
      <c r="G9" s="52"/>
      <c r="H9" s="52"/>
      <c r="I9" s="52"/>
      <c r="J9" s="52"/>
      <c r="K9" s="52"/>
      <c r="L9" s="52"/>
      <c r="M9" s="11"/>
    </row>
    <row r="10" spans="1:13" x14ac:dyDescent="0.25">
      <c r="A10" s="54" t="s">
        <v>63</v>
      </c>
      <c r="B10" s="54"/>
      <c r="C10" s="54"/>
      <c r="D10" s="54"/>
      <c r="E10" s="54"/>
      <c r="F10" s="54"/>
      <c r="G10" s="54"/>
      <c r="H10" s="49"/>
      <c r="I10" s="49"/>
      <c r="J10" s="49"/>
      <c r="K10" s="49"/>
      <c r="L10" s="49"/>
      <c r="M10" s="11"/>
    </row>
    <row r="11" spans="1:13" ht="15" customHeight="1" x14ac:dyDescent="0.25">
      <c r="A11" s="52" t="s">
        <v>69</v>
      </c>
      <c r="B11" s="52"/>
      <c r="C11" s="52"/>
      <c r="D11" s="52"/>
      <c r="E11" s="52"/>
      <c r="F11" s="52"/>
      <c r="G11" s="52"/>
      <c r="H11" s="52"/>
      <c r="I11" s="52"/>
      <c r="J11" s="52"/>
      <c r="K11" s="52"/>
      <c r="L11" s="52"/>
      <c r="M11" s="49"/>
    </row>
    <row r="12" spans="1:13" x14ac:dyDescent="0.25">
      <c r="A12" s="52"/>
      <c r="B12" s="52"/>
      <c r="C12" s="52"/>
      <c r="D12" s="52"/>
      <c r="E12" s="52"/>
      <c r="F12" s="52"/>
      <c r="G12" s="52"/>
      <c r="H12" s="52"/>
      <c r="I12" s="52"/>
      <c r="J12" s="52"/>
      <c r="K12" s="52"/>
      <c r="L12" s="52"/>
      <c r="M12" s="49"/>
    </row>
    <row r="13" spans="1:13" x14ac:dyDescent="0.25">
      <c r="A13" s="52" t="s">
        <v>70</v>
      </c>
      <c r="B13" s="52"/>
      <c r="C13" s="52"/>
      <c r="D13" s="52"/>
      <c r="E13" s="52"/>
      <c r="F13" s="52"/>
      <c r="G13" s="52"/>
      <c r="H13" s="52"/>
      <c r="I13" s="52"/>
      <c r="J13" s="52"/>
      <c r="K13" s="52"/>
      <c r="L13" s="52"/>
      <c r="M13" s="11"/>
    </row>
    <row r="14" spans="1:13" ht="15" customHeight="1" x14ac:dyDescent="0.25">
      <c r="A14" s="52"/>
      <c r="B14" s="52"/>
      <c r="C14" s="52"/>
      <c r="D14" s="52"/>
      <c r="E14" s="52"/>
      <c r="F14" s="52"/>
      <c r="G14" s="52"/>
      <c r="H14" s="52"/>
      <c r="I14" s="52"/>
      <c r="J14" s="52"/>
      <c r="K14" s="52"/>
      <c r="L14" s="52"/>
      <c r="M14" s="11"/>
    </row>
    <row r="15" spans="1:13" x14ac:dyDescent="0.25">
      <c r="A15" s="53" t="s">
        <v>64</v>
      </c>
      <c r="B15" s="53"/>
      <c r="C15" s="53"/>
      <c r="D15" s="53"/>
      <c r="E15" s="53"/>
      <c r="F15" s="53"/>
      <c r="G15" s="53"/>
      <c r="H15" s="53"/>
      <c r="I15" s="53"/>
      <c r="J15" s="53"/>
      <c r="K15" s="53"/>
      <c r="L15" s="53"/>
      <c r="M15" s="11"/>
    </row>
    <row r="16" spans="1:13" x14ac:dyDescent="0.25">
      <c r="A16" s="11" t="s">
        <v>65</v>
      </c>
      <c r="B16" s="48"/>
      <c r="C16" s="48"/>
      <c r="D16" s="48"/>
      <c r="E16" s="48"/>
      <c r="F16" s="48"/>
      <c r="G16" s="48"/>
      <c r="H16" s="11"/>
      <c r="I16" s="11"/>
      <c r="J16" s="11"/>
      <c r="K16" s="11"/>
      <c r="L16" s="11"/>
      <c r="M16" s="11"/>
    </row>
    <row r="17" spans="1:13" x14ac:dyDescent="0.25">
      <c r="A17" s="47" t="s">
        <v>66</v>
      </c>
      <c r="B17" s="48"/>
      <c r="C17" s="48"/>
      <c r="D17" s="48"/>
      <c r="E17" s="48"/>
      <c r="F17" s="48"/>
      <c r="G17" s="48"/>
      <c r="H17" s="11"/>
      <c r="I17" s="11"/>
      <c r="J17" s="11"/>
      <c r="K17" s="11"/>
      <c r="L17" s="11"/>
      <c r="M17" s="11"/>
    </row>
    <row r="18" spans="1:13" ht="15" customHeight="1" x14ac:dyDescent="0.25">
      <c r="A18" s="55" t="s">
        <v>67</v>
      </c>
      <c r="B18" s="55"/>
      <c r="C18" s="55"/>
      <c r="D18" s="55"/>
      <c r="E18" s="55"/>
      <c r="F18" s="55"/>
      <c r="G18" s="55"/>
      <c r="H18" s="11"/>
      <c r="I18" s="11"/>
      <c r="J18" s="11"/>
      <c r="K18" s="11"/>
      <c r="L18" s="11"/>
      <c r="M18" s="11"/>
    </row>
    <row r="19" spans="1:13" x14ac:dyDescent="0.25">
      <c r="A19" s="55"/>
      <c r="B19" s="55"/>
      <c r="C19" s="55"/>
      <c r="D19" s="55"/>
      <c r="E19" s="55"/>
      <c r="F19" s="55"/>
      <c r="G19" s="55"/>
      <c r="H19" s="11"/>
      <c r="I19" s="11"/>
      <c r="J19" s="11"/>
      <c r="K19" s="11"/>
      <c r="L19" s="11"/>
      <c r="M19" s="11"/>
    </row>
    <row r="20" spans="1:13" ht="15" customHeight="1" x14ac:dyDescent="0.25">
      <c r="B20" s="48"/>
      <c r="C20" s="48"/>
      <c r="D20" s="48"/>
      <c r="E20" s="48"/>
      <c r="F20" s="48"/>
      <c r="G20" s="48"/>
      <c r="H20" s="11"/>
      <c r="I20" s="11"/>
      <c r="J20" s="11"/>
      <c r="K20" s="11"/>
      <c r="L20" s="11"/>
      <c r="M20" s="11"/>
    </row>
    <row r="21" spans="1:13" x14ac:dyDescent="0.25">
      <c r="A21" s="48"/>
      <c r="B21" s="48"/>
      <c r="C21" s="48"/>
      <c r="D21" s="48"/>
      <c r="E21" s="48"/>
      <c r="F21" s="48"/>
      <c r="G21" s="48"/>
      <c r="H21" s="11"/>
      <c r="I21" s="11"/>
      <c r="J21" s="11"/>
      <c r="K21" s="11"/>
      <c r="L21" s="11"/>
      <c r="M21" s="11"/>
    </row>
    <row r="22" spans="1:13" x14ac:dyDescent="0.25">
      <c r="A22" s="50"/>
      <c r="B22" s="50"/>
      <c r="C22" s="50"/>
      <c r="D22" s="50"/>
      <c r="E22" s="50"/>
      <c r="F22" s="50"/>
      <c r="G22" s="50"/>
      <c r="H22" s="50"/>
      <c r="I22" s="50"/>
      <c r="J22" s="50"/>
      <c r="K22" s="50"/>
      <c r="L22" s="50"/>
      <c r="M22" s="50"/>
    </row>
    <row r="23" spans="1:13" x14ac:dyDescent="0.25">
      <c r="A23" s="50"/>
      <c r="B23" s="51"/>
      <c r="C23" s="51"/>
      <c r="D23" s="51"/>
      <c r="E23" s="51"/>
      <c r="F23" s="51"/>
      <c r="G23" s="50"/>
      <c r="H23" s="50"/>
      <c r="I23" s="50"/>
      <c r="J23" s="50"/>
      <c r="K23" s="50"/>
      <c r="L23" s="50"/>
      <c r="M23" s="50"/>
    </row>
    <row r="24" spans="1:13" ht="15" customHeight="1" x14ac:dyDescent="0.25">
      <c r="A24" s="50"/>
      <c r="B24" s="50"/>
      <c r="C24" s="50"/>
      <c r="D24" s="50"/>
      <c r="E24" s="50"/>
      <c r="F24" s="50"/>
      <c r="G24" s="50"/>
      <c r="H24" s="50"/>
      <c r="I24" s="50"/>
      <c r="J24" s="50"/>
      <c r="K24" s="50"/>
      <c r="L24" s="50"/>
      <c r="M24" s="50"/>
    </row>
    <row r="25" spans="1:13" x14ac:dyDescent="0.25">
      <c r="A25" s="50"/>
      <c r="B25" s="50"/>
      <c r="C25" s="50"/>
      <c r="D25" s="50"/>
      <c r="E25" s="50"/>
      <c r="F25" s="50"/>
      <c r="G25" s="50"/>
      <c r="H25" s="50"/>
      <c r="I25" s="50"/>
      <c r="J25" s="50"/>
      <c r="K25" s="50"/>
      <c r="L25" s="50"/>
      <c r="M25" s="50"/>
    </row>
    <row r="26" spans="1:13" x14ac:dyDescent="0.25">
      <c r="A26" s="50"/>
      <c r="B26" s="50"/>
      <c r="C26" s="50"/>
      <c r="D26" s="50"/>
      <c r="E26" s="50"/>
      <c r="F26" s="50"/>
      <c r="G26" s="50"/>
      <c r="H26" s="50"/>
      <c r="I26" s="50"/>
      <c r="J26" s="50"/>
      <c r="K26" s="50"/>
      <c r="L26" s="50"/>
      <c r="M26" s="50"/>
    </row>
    <row r="27" spans="1:13" x14ac:dyDescent="0.25">
      <c r="A27" s="50"/>
      <c r="B27" s="50"/>
      <c r="C27" s="50"/>
      <c r="D27" s="50"/>
      <c r="E27" s="50"/>
      <c r="F27" s="50"/>
      <c r="G27" s="50"/>
      <c r="H27" s="50"/>
      <c r="I27" s="50"/>
      <c r="J27" s="50"/>
      <c r="K27" s="50"/>
      <c r="L27" s="50"/>
      <c r="M27" s="50"/>
    </row>
  </sheetData>
  <mergeCells count="6">
    <mergeCell ref="A13:L14"/>
    <mergeCell ref="A15:L15"/>
    <mergeCell ref="A10:G10"/>
    <mergeCell ref="A18:G19"/>
    <mergeCell ref="A7:L9"/>
    <mergeCell ref="A11:L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5567F-B736-4777-83EA-F4C8336C964F}">
  <dimension ref="A1:F62"/>
  <sheetViews>
    <sheetView workbookViewId="0">
      <selection activeCell="F1" sqref="F1"/>
    </sheetView>
  </sheetViews>
  <sheetFormatPr defaultRowHeight="15" x14ac:dyDescent="0.25"/>
  <cols>
    <col min="1" max="1" width="62.140625" bestFit="1" customWidth="1"/>
    <col min="2" max="2" width="11.5703125" customWidth="1"/>
    <col min="3" max="5" width="12.140625" customWidth="1"/>
  </cols>
  <sheetData>
    <row r="1" spans="1:6" ht="15.75" x14ac:dyDescent="0.25">
      <c r="A1" s="10" t="s">
        <v>44</v>
      </c>
      <c r="B1" s="11"/>
      <c r="C1" s="11"/>
      <c r="D1" s="11"/>
      <c r="E1" s="11"/>
      <c r="F1" s="11"/>
    </row>
    <row r="2" spans="1:6" x14ac:dyDescent="0.25">
      <c r="A2" s="11" t="s">
        <v>45</v>
      </c>
      <c r="B2" s="11"/>
      <c r="C2" s="11"/>
      <c r="D2" s="11"/>
      <c r="E2" s="11"/>
      <c r="F2" s="11"/>
    </row>
    <row r="3" spans="1:6" ht="15.75" x14ac:dyDescent="0.25">
      <c r="A3" s="12" t="s">
        <v>1</v>
      </c>
      <c r="B3" s="13" t="s">
        <v>24</v>
      </c>
      <c r="C3" s="21"/>
      <c r="D3" s="21"/>
      <c r="E3" s="41"/>
      <c r="F3" s="11"/>
    </row>
    <row r="4" spans="1:6" x14ac:dyDescent="0.25">
      <c r="A4" s="14" t="s">
        <v>0</v>
      </c>
      <c r="B4" s="15" t="s">
        <v>25</v>
      </c>
      <c r="C4" s="29" t="s">
        <v>28</v>
      </c>
      <c r="D4" s="29"/>
      <c r="E4" s="36"/>
      <c r="F4" s="11"/>
    </row>
    <row r="5" spans="1:6" x14ac:dyDescent="0.25">
      <c r="A5" s="16" t="s">
        <v>3</v>
      </c>
      <c r="B5" s="17">
        <v>4.62</v>
      </c>
      <c r="C5" s="2">
        <v>0</v>
      </c>
      <c r="D5" s="29"/>
      <c r="E5" s="36"/>
      <c r="F5" s="11"/>
    </row>
    <row r="6" spans="1:6" x14ac:dyDescent="0.25">
      <c r="A6" s="16" t="s">
        <v>30</v>
      </c>
      <c r="B6" s="18">
        <v>230</v>
      </c>
      <c r="C6" s="3">
        <v>0</v>
      </c>
      <c r="D6" s="29" t="s">
        <v>29</v>
      </c>
      <c r="E6" s="36"/>
      <c r="F6" s="11"/>
    </row>
    <row r="7" spans="1:6" x14ac:dyDescent="0.25">
      <c r="A7" s="16" t="s">
        <v>2</v>
      </c>
      <c r="B7" s="18">
        <v>82</v>
      </c>
      <c r="C7" s="3">
        <v>0</v>
      </c>
      <c r="D7" s="29" t="s">
        <v>2</v>
      </c>
      <c r="E7" s="36"/>
      <c r="F7" s="11"/>
    </row>
    <row r="8" spans="1:6" x14ac:dyDescent="0.25">
      <c r="A8" s="16"/>
      <c r="B8" s="15" t="s">
        <v>27</v>
      </c>
      <c r="C8" s="15" t="s">
        <v>27</v>
      </c>
      <c r="D8" s="29"/>
      <c r="E8" s="39" t="s">
        <v>31</v>
      </c>
      <c r="F8" s="11"/>
    </row>
    <row r="9" spans="1:6" x14ac:dyDescent="0.25">
      <c r="A9" s="19" t="s">
        <v>4</v>
      </c>
      <c r="B9" s="20">
        <f>B6*B5</f>
        <v>1062.6000000000001</v>
      </c>
      <c r="C9" s="37">
        <f>C6*C5</f>
        <v>0</v>
      </c>
      <c r="D9" s="34"/>
      <c r="E9" s="40">
        <f>C9*C7</f>
        <v>0</v>
      </c>
      <c r="F9" s="11"/>
    </row>
    <row r="10" spans="1:6" ht="15.75" x14ac:dyDescent="0.25">
      <c r="A10" s="12" t="s">
        <v>5</v>
      </c>
      <c r="B10" s="21"/>
      <c r="C10" s="21"/>
      <c r="D10" s="21"/>
      <c r="E10" s="41"/>
      <c r="F10" s="11"/>
    </row>
    <row r="11" spans="1:6" x14ac:dyDescent="0.25">
      <c r="A11" s="14" t="s">
        <v>6</v>
      </c>
      <c r="B11" s="15"/>
      <c r="C11" s="15" t="s">
        <v>27</v>
      </c>
      <c r="D11" s="29"/>
      <c r="E11" s="39" t="s">
        <v>31</v>
      </c>
      <c r="F11" s="11"/>
    </row>
    <row r="12" spans="1:6" x14ac:dyDescent="0.25">
      <c r="A12" s="22" t="s">
        <v>7</v>
      </c>
      <c r="B12" s="23">
        <v>136.08000000000001</v>
      </c>
      <c r="C12" s="6">
        <v>0</v>
      </c>
      <c r="D12" s="29"/>
      <c r="E12" s="7">
        <f>C12*$C$7</f>
        <v>0</v>
      </c>
      <c r="F12" s="11"/>
    </row>
    <row r="13" spans="1:6" x14ac:dyDescent="0.25">
      <c r="A13" s="24" t="s">
        <v>8</v>
      </c>
      <c r="B13" s="23">
        <v>248.6</v>
      </c>
      <c r="C13" s="6">
        <v>0</v>
      </c>
      <c r="D13" s="29"/>
      <c r="E13" s="7">
        <f>C13*$C$7</f>
        <v>0</v>
      </c>
      <c r="F13" s="11"/>
    </row>
    <row r="14" spans="1:6" x14ac:dyDescent="0.25">
      <c r="A14" s="24" t="s">
        <v>9</v>
      </c>
      <c r="B14" s="23">
        <v>36.39</v>
      </c>
      <c r="C14" s="6">
        <v>0</v>
      </c>
      <c r="D14" s="29"/>
      <c r="E14" s="7">
        <f t="shared" ref="E14:E23" si="0">C14*$C$7</f>
        <v>0</v>
      </c>
      <c r="F14" s="11"/>
    </row>
    <row r="15" spans="1:6" x14ac:dyDescent="0.25">
      <c r="A15" s="24" t="s">
        <v>10</v>
      </c>
      <c r="B15" s="23">
        <v>33</v>
      </c>
      <c r="C15" s="6">
        <v>0</v>
      </c>
      <c r="D15" s="29"/>
      <c r="E15" s="7">
        <f t="shared" si="0"/>
        <v>0</v>
      </c>
      <c r="F15" s="11"/>
    </row>
    <row r="16" spans="1:6" x14ac:dyDescent="0.25">
      <c r="A16" s="24" t="s">
        <v>11</v>
      </c>
      <c r="B16" s="23">
        <v>0</v>
      </c>
      <c r="C16" s="6">
        <v>0</v>
      </c>
      <c r="D16" s="29"/>
      <c r="E16" s="7">
        <f t="shared" si="0"/>
        <v>0</v>
      </c>
      <c r="F16" s="11"/>
    </row>
    <row r="17" spans="1:6" x14ac:dyDescent="0.25">
      <c r="A17" s="24" t="s">
        <v>16</v>
      </c>
      <c r="B17" s="23">
        <v>115</v>
      </c>
      <c r="C17" s="6">
        <v>0</v>
      </c>
      <c r="D17" s="29"/>
      <c r="E17" s="7">
        <f t="shared" si="0"/>
        <v>0</v>
      </c>
      <c r="F17" s="11"/>
    </row>
    <row r="18" spans="1:6" x14ac:dyDescent="0.25">
      <c r="A18" s="24" t="s">
        <v>15</v>
      </c>
      <c r="B18" s="23">
        <v>0</v>
      </c>
      <c r="C18" s="6">
        <v>0</v>
      </c>
      <c r="D18" s="29"/>
      <c r="E18" s="7">
        <f t="shared" si="0"/>
        <v>0</v>
      </c>
      <c r="F18" s="11"/>
    </row>
    <row r="19" spans="1:6" x14ac:dyDescent="0.25">
      <c r="A19" s="24" t="s">
        <v>12</v>
      </c>
      <c r="B19" s="23">
        <v>62</v>
      </c>
      <c r="C19" s="6">
        <v>0</v>
      </c>
      <c r="D19" s="29"/>
      <c r="E19" s="7">
        <f t="shared" si="0"/>
        <v>0</v>
      </c>
      <c r="F19" s="11"/>
    </row>
    <row r="20" spans="1:6" x14ac:dyDescent="0.25">
      <c r="A20" s="24" t="s">
        <v>13</v>
      </c>
      <c r="B20" s="23">
        <v>43.7</v>
      </c>
      <c r="C20" s="6">
        <v>0</v>
      </c>
      <c r="D20" s="29"/>
      <c r="E20" s="7">
        <f t="shared" si="0"/>
        <v>0</v>
      </c>
      <c r="F20" s="11"/>
    </row>
    <row r="21" spans="1:6" x14ac:dyDescent="0.25">
      <c r="A21" s="24" t="s">
        <v>14</v>
      </c>
      <c r="B21" s="23">
        <v>92</v>
      </c>
      <c r="C21" s="6">
        <v>0</v>
      </c>
      <c r="D21" s="29"/>
      <c r="E21" s="7">
        <f t="shared" si="0"/>
        <v>0</v>
      </c>
      <c r="F21" s="11"/>
    </row>
    <row r="22" spans="1:6" x14ac:dyDescent="0.25">
      <c r="A22" s="24" t="s">
        <v>17</v>
      </c>
      <c r="B22" s="23">
        <v>22</v>
      </c>
      <c r="C22" s="6">
        <v>0</v>
      </c>
      <c r="D22" s="29"/>
      <c r="E22" s="7">
        <f t="shared" si="0"/>
        <v>0</v>
      </c>
      <c r="F22" s="11"/>
    </row>
    <row r="23" spans="1:6" x14ac:dyDescent="0.25">
      <c r="A23" s="24" t="s">
        <v>33</v>
      </c>
      <c r="B23" s="23">
        <v>127.57</v>
      </c>
      <c r="C23" s="6">
        <v>0</v>
      </c>
      <c r="D23" s="29"/>
      <c r="E23" s="7">
        <f t="shared" si="0"/>
        <v>0</v>
      </c>
      <c r="F23" s="11"/>
    </row>
    <row r="24" spans="1:6" x14ac:dyDescent="0.25">
      <c r="A24" s="24" t="s">
        <v>18</v>
      </c>
      <c r="B24" s="23">
        <v>0</v>
      </c>
      <c r="C24" s="6">
        <v>0</v>
      </c>
      <c r="D24" s="29"/>
      <c r="E24" s="7">
        <f t="shared" ref="E24:E30" si="1">C24*$C$7</f>
        <v>0</v>
      </c>
      <c r="F24" s="11"/>
    </row>
    <row r="25" spans="1:6" x14ac:dyDescent="0.25">
      <c r="A25" s="24" t="s">
        <v>19</v>
      </c>
      <c r="B25" s="23">
        <v>5.55</v>
      </c>
      <c r="C25" s="6">
        <v>0</v>
      </c>
      <c r="D25" s="29"/>
      <c r="E25" s="7">
        <f t="shared" si="1"/>
        <v>0</v>
      </c>
      <c r="F25" s="11"/>
    </row>
    <row r="26" spans="1:6" x14ac:dyDescent="0.25">
      <c r="A26" s="24" t="s">
        <v>20</v>
      </c>
      <c r="B26" s="23">
        <v>7</v>
      </c>
      <c r="C26" s="6">
        <v>0</v>
      </c>
      <c r="D26" s="29"/>
      <c r="E26" s="7">
        <f t="shared" si="1"/>
        <v>0</v>
      </c>
      <c r="F26" s="11"/>
    </row>
    <row r="27" spans="1:6" x14ac:dyDescent="0.25">
      <c r="A27" s="24" t="s">
        <v>26</v>
      </c>
      <c r="B27" s="23">
        <v>15</v>
      </c>
      <c r="C27" s="6">
        <v>0</v>
      </c>
      <c r="D27" s="29"/>
      <c r="E27" s="7">
        <f t="shared" si="1"/>
        <v>0</v>
      </c>
      <c r="F27" s="11"/>
    </row>
    <row r="28" spans="1:6" x14ac:dyDescent="0.25">
      <c r="A28" s="24" t="s">
        <v>21</v>
      </c>
      <c r="B28" s="23">
        <v>18.88</v>
      </c>
      <c r="C28" s="6">
        <v>0</v>
      </c>
      <c r="D28" s="29"/>
      <c r="E28" s="7">
        <f t="shared" si="1"/>
        <v>0</v>
      </c>
      <c r="F28" s="11"/>
    </row>
    <row r="29" spans="1:6" x14ac:dyDescent="0.25">
      <c r="A29" s="24" t="s">
        <v>22</v>
      </c>
      <c r="B29" s="23">
        <v>13.4</v>
      </c>
      <c r="C29" s="6">
        <v>0</v>
      </c>
      <c r="D29" s="29"/>
      <c r="E29" s="7">
        <f t="shared" si="1"/>
        <v>0</v>
      </c>
      <c r="F29" s="11"/>
    </row>
    <row r="30" spans="1:6" x14ac:dyDescent="0.25">
      <c r="A30" s="24" t="s">
        <v>23</v>
      </c>
      <c r="B30" s="23">
        <v>0</v>
      </c>
      <c r="C30" s="6">
        <v>0</v>
      </c>
      <c r="D30" s="29"/>
      <c r="E30" s="7">
        <f t="shared" si="1"/>
        <v>0</v>
      </c>
      <c r="F30" s="11"/>
    </row>
    <row r="31" spans="1:6" x14ac:dyDescent="0.25">
      <c r="A31" s="25" t="s">
        <v>32</v>
      </c>
      <c r="B31" s="26">
        <f>SUM(B12:B30)</f>
        <v>976.16999999999985</v>
      </c>
      <c r="C31" s="4">
        <f>SUM(C12:C30)</f>
        <v>0</v>
      </c>
      <c r="D31" s="37"/>
      <c r="E31" s="5">
        <f>SUM(E12:E30)</f>
        <v>0</v>
      </c>
      <c r="F31" s="11"/>
    </row>
    <row r="32" spans="1:6" x14ac:dyDescent="0.25">
      <c r="A32" s="27" t="s">
        <v>34</v>
      </c>
      <c r="B32" s="28"/>
      <c r="C32" s="21"/>
      <c r="D32" s="21"/>
      <c r="E32" s="41"/>
      <c r="F32" s="11"/>
    </row>
    <row r="33" spans="1:6" x14ac:dyDescent="0.25">
      <c r="A33" s="14" t="s">
        <v>35</v>
      </c>
      <c r="B33" s="23"/>
      <c r="C33" s="15" t="s">
        <v>27</v>
      </c>
      <c r="D33" s="29"/>
      <c r="E33" s="39" t="s">
        <v>31</v>
      </c>
      <c r="F33" s="11"/>
    </row>
    <row r="34" spans="1:6" x14ac:dyDescent="0.25">
      <c r="A34" s="24" t="s">
        <v>36</v>
      </c>
      <c r="B34" s="23">
        <f>B9-B31</f>
        <v>86.430000000000291</v>
      </c>
      <c r="C34" s="38">
        <f>C9-C31</f>
        <v>0</v>
      </c>
      <c r="D34" s="38"/>
      <c r="E34" s="42">
        <f>E9-E31</f>
        <v>0</v>
      </c>
      <c r="F34" s="11"/>
    </row>
    <row r="35" spans="1:6" x14ac:dyDescent="0.25">
      <c r="A35" s="14" t="s">
        <v>37</v>
      </c>
      <c r="B35" s="23"/>
      <c r="C35" s="29"/>
      <c r="D35" s="29"/>
      <c r="E35" s="36"/>
      <c r="F35" s="11"/>
    </row>
    <row r="36" spans="1:6" x14ac:dyDescent="0.25">
      <c r="A36" s="24" t="s">
        <v>39</v>
      </c>
      <c r="B36" s="23">
        <f>B31/B6</f>
        <v>4.2442173913043471</v>
      </c>
      <c r="C36" s="43" t="e">
        <f>C31/C6</f>
        <v>#DIV/0!</v>
      </c>
      <c r="D36" s="29"/>
      <c r="E36" s="36"/>
      <c r="F36" s="11"/>
    </row>
    <row r="37" spans="1:6" x14ac:dyDescent="0.25">
      <c r="A37" s="25" t="s">
        <v>38</v>
      </c>
      <c r="B37" s="26">
        <f>B31/B5</f>
        <v>211.29220779220776</v>
      </c>
      <c r="C37" s="34" t="e">
        <f>C31/C5</f>
        <v>#DIV/0!</v>
      </c>
      <c r="D37" s="34"/>
      <c r="E37" s="44"/>
      <c r="F37" s="11"/>
    </row>
    <row r="38" spans="1:6" ht="15.75" x14ac:dyDescent="0.25">
      <c r="A38" s="12" t="s">
        <v>40</v>
      </c>
      <c r="B38" s="28"/>
      <c r="C38" s="21"/>
      <c r="D38" s="21"/>
      <c r="E38" s="41"/>
      <c r="F38" s="11"/>
    </row>
    <row r="39" spans="1:6" x14ac:dyDescent="0.25">
      <c r="A39" s="16"/>
      <c r="B39" s="23"/>
      <c r="C39" s="15" t="s">
        <v>27</v>
      </c>
      <c r="D39" s="29"/>
      <c r="E39" s="39" t="s">
        <v>31</v>
      </c>
      <c r="F39" s="11"/>
    </row>
    <row r="40" spans="1:6" x14ac:dyDescent="0.25">
      <c r="A40" s="16" t="s">
        <v>41</v>
      </c>
      <c r="B40" s="23">
        <v>300</v>
      </c>
      <c r="C40" s="38">
        <v>0</v>
      </c>
      <c r="D40" s="29"/>
      <c r="E40" s="42">
        <f>C40*C7</f>
        <v>0</v>
      </c>
      <c r="F40" s="11"/>
    </row>
    <row r="41" spans="1:6" x14ac:dyDescent="0.25">
      <c r="A41" s="14" t="s">
        <v>35</v>
      </c>
      <c r="B41" s="23"/>
      <c r="C41" s="29"/>
      <c r="D41" s="29"/>
      <c r="E41" s="36"/>
      <c r="F41" s="11"/>
    </row>
    <row r="42" spans="1:6" x14ac:dyDescent="0.25">
      <c r="A42" s="16" t="s">
        <v>42</v>
      </c>
      <c r="B42" s="23">
        <f>B34-B40</f>
        <v>-213.56999999999971</v>
      </c>
      <c r="C42" s="38">
        <f>C34-C40</f>
        <v>0</v>
      </c>
      <c r="D42" s="38"/>
      <c r="E42" s="42">
        <f t="shared" ref="E42" si="2">E34-E40</f>
        <v>0</v>
      </c>
      <c r="F42" s="11"/>
    </row>
    <row r="43" spans="1:6" x14ac:dyDescent="0.25">
      <c r="A43" s="14" t="s">
        <v>43</v>
      </c>
      <c r="B43" s="29"/>
      <c r="C43" s="29"/>
      <c r="D43" s="29"/>
      <c r="E43" s="36"/>
      <c r="F43" s="11"/>
    </row>
    <row r="44" spans="1:6" x14ac:dyDescent="0.25">
      <c r="A44" s="24" t="s">
        <v>39</v>
      </c>
      <c r="B44" s="23">
        <f>(B40+B31)/B6</f>
        <v>5.548565217391304</v>
      </c>
      <c r="C44" s="45" t="e">
        <f>(C40+C31)/C6</f>
        <v>#DIV/0!</v>
      </c>
      <c r="D44" s="29"/>
      <c r="E44" s="36"/>
      <c r="F44" s="11"/>
    </row>
    <row r="45" spans="1:6" x14ac:dyDescent="0.25">
      <c r="A45" s="25" t="s">
        <v>38</v>
      </c>
      <c r="B45" s="30">
        <f>(B40+B31)/B5</f>
        <v>276.22727272727269</v>
      </c>
      <c r="C45" s="30" t="e">
        <f>(C40+C31)/C5</f>
        <v>#DIV/0!</v>
      </c>
      <c r="D45" s="34"/>
      <c r="E45" s="44"/>
      <c r="F45" s="11"/>
    </row>
    <row r="46" spans="1:6" ht="15.75" x14ac:dyDescent="0.25">
      <c r="A46" s="12" t="s">
        <v>46</v>
      </c>
      <c r="B46" s="21"/>
      <c r="C46" s="21"/>
      <c r="D46" s="21"/>
      <c r="E46" s="41"/>
      <c r="F46" s="11"/>
    </row>
    <row r="47" spans="1:6" x14ac:dyDescent="0.25">
      <c r="A47" s="16" t="s">
        <v>47</v>
      </c>
      <c r="B47" s="31">
        <f>IFERROR((SUM(B12:B30)+B40-B25-B29)/B9,0)</f>
        <v>1.1831545266327872</v>
      </c>
      <c r="C47" s="31">
        <f>IFERROR((SUM(C12:C30)+C40-C25-C29)/C9,0)</f>
        <v>0</v>
      </c>
      <c r="D47" s="29"/>
      <c r="E47" s="36" t="s">
        <v>53</v>
      </c>
      <c r="F47" s="11"/>
    </row>
    <row r="48" spans="1:6" x14ac:dyDescent="0.25">
      <c r="A48" s="16" t="s">
        <v>48</v>
      </c>
      <c r="B48" s="29"/>
      <c r="C48" s="29"/>
      <c r="D48" s="29"/>
      <c r="E48" s="36" t="s">
        <v>54</v>
      </c>
      <c r="F48" s="11"/>
    </row>
    <row r="49" spans="1:6" x14ac:dyDescent="0.25">
      <c r="A49" s="16" t="s">
        <v>49</v>
      </c>
      <c r="B49" s="29"/>
      <c r="C49" s="29"/>
      <c r="D49" s="29"/>
      <c r="E49" s="36" t="s">
        <v>55</v>
      </c>
      <c r="F49" s="11"/>
    </row>
    <row r="50" spans="1:6" x14ac:dyDescent="0.25">
      <c r="A50" s="16" t="s">
        <v>50</v>
      </c>
      <c r="B50" s="31">
        <f>IFERROR(B40/B9,0)</f>
        <v>0.28232636928289101</v>
      </c>
      <c r="C50" s="29">
        <f>IFERROR(C40/C9,0)</f>
        <v>0</v>
      </c>
      <c r="D50" s="29"/>
      <c r="E50" s="36" t="s">
        <v>56</v>
      </c>
      <c r="F50" s="11"/>
    </row>
    <row r="51" spans="1:6" x14ac:dyDescent="0.25">
      <c r="A51" s="16"/>
      <c r="B51" s="29"/>
      <c r="C51" s="29"/>
      <c r="D51" s="29"/>
      <c r="E51" s="36" t="s">
        <v>57</v>
      </c>
      <c r="F51" s="11"/>
    </row>
    <row r="52" spans="1:6" x14ac:dyDescent="0.25">
      <c r="A52" s="16"/>
      <c r="B52" s="29"/>
      <c r="C52" s="29"/>
      <c r="D52" s="29"/>
      <c r="E52" s="36" t="s">
        <v>58</v>
      </c>
      <c r="F52" s="11"/>
    </row>
    <row r="53" spans="1:6" x14ac:dyDescent="0.25">
      <c r="A53" s="16"/>
      <c r="B53" s="29"/>
      <c r="C53" s="29"/>
      <c r="D53" s="29"/>
      <c r="E53" s="36"/>
      <c r="F53" s="11"/>
    </row>
    <row r="54" spans="1:6" x14ac:dyDescent="0.25">
      <c r="A54" s="16" t="s">
        <v>51</v>
      </c>
      <c r="B54" s="29"/>
      <c r="C54" s="15" t="s">
        <v>27</v>
      </c>
      <c r="D54" s="29"/>
      <c r="E54" s="39" t="s">
        <v>31</v>
      </c>
      <c r="F54" s="11"/>
    </row>
    <row r="55" spans="1:6" x14ac:dyDescent="0.25">
      <c r="A55" s="46" t="s">
        <v>60</v>
      </c>
      <c r="B55" s="31">
        <v>1.2</v>
      </c>
      <c r="C55" s="8">
        <v>1.2</v>
      </c>
      <c r="D55" s="29"/>
      <c r="E55" s="9">
        <f>C56*C7</f>
        <v>0</v>
      </c>
      <c r="F55" s="11"/>
    </row>
    <row r="56" spans="1:6" x14ac:dyDescent="0.25">
      <c r="A56" s="16"/>
      <c r="B56" s="32">
        <f>((B5*B55)*B6)-B31-B40</f>
        <v>-1.0499999999999545</v>
      </c>
      <c r="C56" s="32">
        <f>((C5*C55)*C6)-C31-C40</f>
        <v>0</v>
      </c>
      <c r="D56" s="29"/>
      <c r="E56" s="36"/>
      <c r="F56" s="11"/>
    </row>
    <row r="57" spans="1:6" x14ac:dyDescent="0.25">
      <c r="A57" s="16" t="s">
        <v>52</v>
      </c>
      <c r="B57" s="29"/>
      <c r="C57" s="29"/>
      <c r="D57" s="29"/>
      <c r="E57" s="36"/>
      <c r="F57" s="11"/>
    </row>
    <row r="58" spans="1:6" x14ac:dyDescent="0.25">
      <c r="A58" s="46" t="s">
        <v>60</v>
      </c>
      <c r="B58" s="31">
        <v>0.95</v>
      </c>
      <c r="C58" s="8">
        <v>0</v>
      </c>
      <c r="D58" s="29"/>
      <c r="E58" s="1"/>
      <c r="F58" s="11"/>
    </row>
    <row r="59" spans="1:6" x14ac:dyDescent="0.25">
      <c r="A59" s="34"/>
      <c r="B59" s="33">
        <f>((B58*B6)*B5)-B9-B40</f>
        <v>-353.13000000000011</v>
      </c>
      <c r="C59" s="33">
        <f>((C58*C6)*C5)-C9-C40</f>
        <v>0</v>
      </c>
      <c r="D59" s="34"/>
      <c r="E59" s="35">
        <f>C59*C7</f>
        <v>0</v>
      </c>
      <c r="F59" s="11"/>
    </row>
    <row r="60" spans="1:6" x14ac:dyDescent="0.25">
      <c r="A60" s="11"/>
      <c r="B60" s="29"/>
      <c r="C60" s="29"/>
      <c r="D60" s="29"/>
      <c r="E60" s="29"/>
      <c r="F60" s="11"/>
    </row>
    <row r="61" spans="1:6" x14ac:dyDescent="0.25">
      <c r="A61" s="11"/>
      <c r="B61" s="29"/>
      <c r="C61" s="29"/>
      <c r="D61" s="29"/>
      <c r="E61" s="29"/>
      <c r="F61" s="11"/>
    </row>
    <row r="62" spans="1:6" x14ac:dyDescent="0.25">
      <c r="A62" s="11"/>
      <c r="B62" s="11"/>
      <c r="C62" s="11"/>
      <c r="D62" s="11"/>
      <c r="E62" s="1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E4CB7-FA3D-4C6A-A263-1FFF7D078D26}">
  <dimension ref="A1:F62"/>
  <sheetViews>
    <sheetView workbookViewId="0">
      <selection activeCell="F1" sqref="F1"/>
    </sheetView>
  </sheetViews>
  <sheetFormatPr defaultRowHeight="15" x14ac:dyDescent="0.25"/>
  <cols>
    <col min="1" max="1" width="62.140625" bestFit="1" customWidth="1"/>
    <col min="2" max="2" width="11.5703125" customWidth="1"/>
    <col min="3" max="5" width="12.140625" customWidth="1"/>
  </cols>
  <sheetData>
    <row r="1" spans="1:6" ht="15.75" x14ac:dyDescent="0.25">
      <c r="A1" s="10" t="s">
        <v>44</v>
      </c>
      <c r="B1" s="11"/>
      <c r="C1" s="11"/>
      <c r="D1" s="11"/>
      <c r="E1" s="11"/>
      <c r="F1" s="11"/>
    </row>
    <row r="2" spans="1:6" x14ac:dyDescent="0.25">
      <c r="A2" s="11" t="s">
        <v>45</v>
      </c>
      <c r="B2" s="11"/>
      <c r="C2" s="11"/>
      <c r="D2" s="11"/>
      <c r="E2" s="11"/>
      <c r="F2" s="11"/>
    </row>
    <row r="3" spans="1:6" ht="15.75" x14ac:dyDescent="0.25">
      <c r="A3" s="12" t="s">
        <v>1</v>
      </c>
      <c r="B3" s="13" t="s">
        <v>24</v>
      </c>
      <c r="C3" s="21"/>
      <c r="D3" s="21"/>
      <c r="E3" s="41"/>
      <c r="F3" s="11"/>
    </row>
    <row r="4" spans="1:6" x14ac:dyDescent="0.25">
      <c r="A4" s="14" t="s">
        <v>0</v>
      </c>
      <c r="B4" s="15" t="s">
        <v>59</v>
      </c>
      <c r="C4" s="29" t="s">
        <v>28</v>
      </c>
      <c r="D4" s="29"/>
      <c r="E4" s="36"/>
      <c r="F4" s="11"/>
    </row>
    <row r="5" spans="1:6" x14ac:dyDescent="0.25">
      <c r="A5" s="16" t="s">
        <v>3</v>
      </c>
      <c r="B5" s="17">
        <v>11.19</v>
      </c>
      <c r="C5" s="2">
        <v>0</v>
      </c>
      <c r="D5" s="29"/>
      <c r="E5" s="36"/>
      <c r="F5" s="11"/>
    </row>
    <row r="6" spans="1:6" x14ac:dyDescent="0.25">
      <c r="A6" s="16" t="s">
        <v>30</v>
      </c>
      <c r="B6" s="18">
        <v>80</v>
      </c>
      <c r="C6" s="3">
        <v>0</v>
      </c>
      <c r="D6" s="29" t="s">
        <v>29</v>
      </c>
      <c r="E6" s="36"/>
      <c r="F6" s="11"/>
    </row>
    <row r="7" spans="1:6" x14ac:dyDescent="0.25">
      <c r="A7" s="16" t="s">
        <v>2</v>
      </c>
      <c r="B7" s="18">
        <v>82</v>
      </c>
      <c r="C7" s="3">
        <v>0</v>
      </c>
      <c r="D7" s="29" t="s">
        <v>2</v>
      </c>
      <c r="E7" s="36"/>
      <c r="F7" s="11"/>
    </row>
    <row r="8" spans="1:6" x14ac:dyDescent="0.25">
      <c r="A8" s="16"/>
      <c r="B8" s="15" t="s">
        <v>27</v>
      </c>
      <c r="C8" s="15" t="s">
        <v>27</v>
      </c>
      <c r="D8" s="29"/>
      <c r="E8" s="39" t="s">
        <v>31</v>
      </c>
      <c r="F8" s="11"/>
    </row>
    <row r="9" spans="1:6" x14ac:dyDescent="0.25">
      <c r="A9" s="19" t="s">
        <v>4</v>
      </c>
      <c r="B9" s="20">
        <f>B6*B5</f>
        <v>895.19999999999993</v>
      </c>
      <c r="C9" s="37">
        <f>C6*C5</f>
        <v>0</v>
      </c>
      <c r="D9" s="34"/>
      <c r="E9" s="40">
        <f>C9*C7</f>
        <v>0</v>
      </c>
      <c r="F9" s="11"/>
    </row>
    <row r="10" spans="1:6" ht="15.75" x14ac:dyDescent="0.25">
      <c r="A10" s="12" t="s">
        <v>5</v>
      </c>
      <c r="B10" s="21"/>
      <c r="C10" s="21"/>
      <c r="D10" s="21"/>
      <c r="E10" s="41"/>
      <c r="F10" s="11"/>
    </row>
    <row r="11" spans="1:6" x14ac:dyDescent="0.25">
      <c r="A11" s="14" t="s">
        <v>6</v>
      </c>
      <c r="B11" s="15"/>
      <c r="C11" s="15" t="s">
        <v>27</v>
      </c>
      <c r="D11" s="29"/>
      <c r="E11" s="39" t="s">
        <v>31</v>
      </c>
      <c r="F11" s="11"/>
    </row>
    <row r="12" spans="1:6" x14ac:dyDescent="0.25">
      <c r="A12" s="22" t="s">
        <v>7</v>
      </c>
      <c r="B12" s="23">
        <v>52.5</v>
      </c>
      <c r="C12" s="6">
        <v>0</v>
      </c>
      <c r="D12" s="29"/>
      <c r="E12" s="7">
        <f>C12*$C$7</f>
        <v>0</v>
      </c>
      <c r="F12" s="11"/>
    </row>
    <row r="13" spans="1:6" x14ac:dyDescent="0.25">
      <c r="A13" s="24" t="s">
        <v>8</v>
      </c>
      <c r="B13" s="23">
        <v>80</v>
      </c>
      <c r="C13" s="6">
        <v>0</v>
      </c>
      <c r="D13" s="29"/>
      <c r="E13" s="7">
        <f>C13*$C$7</f>
        <v>0</v>
      </c>
      <c r="F13" s="11"/>
    </row>
    <row r="14" spans="1:6" x14ac:dyDescent="0.25">
      <c r="A14" s="24" t="s">
        <v>9</v>
      </c>
      <c r="B14" s="23">
        <v>40.04</v>
      </c>
      <c r="C14" s="6">
        <v>0</v>
      </c>
      <c r="D14" s="29"/>
      <c r="E14" s="7">
        <f t="shared" ref="E14:E30" si="0">C14*$C$7</f>
        <v>0</v>
      </c>
      <c r="F14" s="11"/>
    </row>
    <row r="15" spans="1:6" x14ac:dyDescent="0.25">
      <c r="A15" s="24" t="s">
        <v>10</v>
      </c>
      <c r="B15" s="23">
        <v>32</v>
      </c>
      <c r="C15" s="6">
        <v>0</v>
      </c>
      <c r="D15" s="29"/>
      <c r="E15" s="7">
        <f t="shared" si="0"/>
        <v>0</v>
      </c>
      <c r="F15" s="11"/>
    </row>
    <row r="16" spans="1:6" x14ac:dyDescent="0.25">
      <c r="A16" s="24" t="s">
        <v>11</v>
      </c>
      <c r="B16" s="23">
        <v>0</v>
      </c>
      <c r="C16" s="6">
        <v>0</v>
      </c>
      <c r="D16" s="29"/>
      <c r="E16" s="7">
        <f t="shared" si="0"/>
        <v>0</v>
      </c>
      <c r="F16" s="11"/>
    </row>
    <row r="17" spans="1:6" x14ac:dyDescent="0.25">
      <c r="A17" s="24" t="s">
        <v>16</v>
      </c>
      <c r="B17" s="23">
        <v>115</v>
      </c>
      <c r="C17" s="6">
        <v>0</v>
      </c>
      <c r="D17" s="29"/>
      <c r="E17" s="7">
        <f t="shared" si="0"/>
        <v>0</v>
      </c>
      <c r="F17" s="11"/>
    </row>
    <row r="18" spans="1:6" x14ac:dyDescent="0.25">
      <c r="A18" s="24" t="s">
        <v>15</v>
      </c>
      <c r="B18" s="23">
        <v>0</v>
      </c>
      <c r="C18" s="6">
        <v>0</v>
      </c>
      <c r="D18" s="29"/>
      <c r="E18" s="7">
        <f t="shared" si="0"/>
        <v>0</v>
      </c>
      <c r="F18" s="11"/>
    </row>
    <row r="19" spans="1:6" x14ac:dyDescent="0.25">
      <c r="A19" s="24" t="s">
        <v>12</v>
      </c>
      <c r="B19" s="23">
        <v>62</v>
      </c>
      <c r="C19" s="6">
        <v>0</v>
      </c>
      <c r="D19" s="29"/>
      <c r="E19" s="7">
        <f t="shared" si="0"/>
        <v>0</v>
      </c>
      <c r="F19" s="11"/>
    </row>
    <row r="20" spans="1:6" x14ac:dyDescent="0.25">
      <c r="A20" s="24" t="s">
        <v>13</v>
      </c>
      <c r="B20" s="23">
        <v>38.799999999999997</v>
      </c>
      <c r="C20" s="6">
        <v>0</v>
      </c>
      <c r="D20" s="29"/>
      <c r="E20" s="7">
        <f t="shared" si="0"/>
        <v>0</v>
      </c>
      <c r="F20" s="11"/>
    </row>
    <row r="21" spans="1:6" x14ac:dyDescent="0.25">
      <c r="A21" s="24" t="s">
        <v>14</v>
      </c>
      <c r="B21" s="23">
        <v>0</v>
      </c>
      <c r="C21" s="6">
        <v>0</v>
      </c>
      <c r="D21" s="29"/>
      <c r="E21" s="7">
        <f t="shared" si="0"/>
        <v>0</v>
      </c>
      <c r="F21" s="11"/>
    </row>
    <row r="22" spans="1:6" x14ac:dyDescent="0.25">
      <c r="A22" s="24" t="s">
        <v>17</v>
      </c>
      <c r="B22" s="23">
        <v>18</v>
      </c>
      <c r="C22" s="6">
        <v>0</v>
      </c>
      <c r="D22" s="29"/>
      <c r="E22" s="7">
        <f t="shared" si="0"/>
        <v>0</v>
      </c>
      <c r="F22" s="11"/>
    </row>
    <row r="23" spans="1:6" x14ac:dyDescent="0.25">
      <c r="A23" s="24" t="s">
        <v>33</v>
      </c>
      <c r="B23" s="23">
        <v>123.92</v>
      </c>
      <c r="C23" s="6">
        <v>0</v>
      </c>
      <c r="D23" s="29"/>
      <c r="E23" s="7">
        <f t="shared" si="0"/>
        <v>0</v>
      </c>
      <c r="F23" s="11"/>
    </row>
    <row r="24" spans="1:6" x14ac:dyDescent="0.25">
      <c r="A24" s="24" t="s">
        <v>18</v>
      </c>
      <c r="B24" s="23">
        <v>0</v>
      </c>
      <c r="C24" s="6">
        <v>0</v>
      </c>
      <c r="D24" s="29"/>
      <c r="E24" s="7">
        <f t="shared" si="0"/>
        <v>0</v>
      </c>
      <c r="F24" s="11"/>
    </row>
    <row r="25" spans="1:6" x14ac:dyDescent="0.25">
      <c r="A25" s="24" t="s">
        <v>19</v>
      </c>
      <c r="B25" s="23">
        <v>2.25</v>
      </c>
      <c r="C25" s="6">
        <v>0</v>
      </c>
      <c r="D25" s="29"/>
      <c r="E25" s="7">
        <f t="shared" si="0"/>
        <v>0</v>
      </c>
      <c r="F25" s="11"/>
    </row>
    <row r="26" spans="1:6" x14ac:dyDescent="0.25">
      <c r="A26" s="24" t="s">
        <v>20</v>
      </c>
      <c r="B26" s="23">
        <v>7</v>
      </c>
      <c r="C26" s="6">
        <v>0</v>
      </c>
      <c r="D26" s="29"/>
      <c r="E26" s="7">
        <f t="shared" si="0"/>
        <v>0</v>
      </c>
      <c r="F26" s="11"/>
    </row>
    <row r="27" spans="1:6" x14ac:dyDescent="0.25">
      <c r="A27" s="24" t="s">
        <v>26</v>
      </c>
      <c r="B27" s="23">
        <v>15</v>
      </c>
      <c r="C27" s="6">
        <v>0</v>
      </c>
      <c r="D27" s="29"/>
      <c r="E27" s="7">
        <f t="shared" si="0"/>
        <v>0</v>
      </c>
      <c r="F27" s="11"/>
    </row>
    <row r="28" spans="1:6" x14ac:dyDescent="0.25">
      <c r="A28" s="24" t="s">
        <v>21</v>
      </c>
      <c r="B28" s="23">
        <v>15.9</v>
      </c>
      <c r="C28" s="6">
        <v>0</v>
      </c>
      <c r="D28" s="29"/>
      <c r="E28" s="7">
        <f t="shared" si="0"/>
        <v>0</v>
      </c>
      <c r="F28" s="11"/>
    </row>
    <row r="29" spans="1:6" x14ac:dyDescent="0.25">
      <c r="A29" s="24" t="s">
        <v>22</v>
      </c>
      <c r="B29" s="23">
        <v>10.62</v>
      </c>
      <c r="C29" s="6">
        <v>0</v>
      </c>
      <c r="D29" s="29"/>
      <c r="E29" s="7">
        <f t="shared" si="0"/>
        <v>0</v>
      </c>
      <c r="F29" s="11"/>
    </row>
    <row r="30" spans="1:6" x14ac:dyDescent="0.25">
      <c r="A30" s="24" t="s">
        <v>23</v>
      </c>
      <c r="B30" s="23">
        <v>0</v>
      </c>
      <c r="C30" s="6">
        <v>0</v>
      </c>
      <c r="D30" s="29"/>
      <c r="E30" s="7">
        <f t="shared" si="0"/>
        <v>0</v>
      </c>
      <c r="F30" s="11"/>
    </row>
    <row r="31" spans="1:6" x14ac:dyDescent="0.25">
      <c r="A31" s="25" t="s">
        <v>32</v>
      </c>
      <c r="B31" s="26">
        <f>SUM(B12:B30)</f>
        <v>613.03</v>
      </c>
      <c r="C31" s="4">
        <f>SUM(C12:C30)</f>
        <v>0</v>
      </c>
      <c r="D31" s="37"/>
      <c r="E31" s="5">
        <f>SUM(E12:E30)</f>
        <v>0</v>
      </c>
      <c r="F31" s="11"/>
    </row>
    <row r="32" spans="1:6" x14ac:dyDescent="0.25">
      <c r="A32" s="27" t="s">
        <v>34</v>
      </c>
      <c r="B32" s="28"/>
      <c r="C32" s="21"/>
      <c r="D32" s="21"/>
      <c r="E32" s="41"/>
      <c r="F32" s="11"/>
    </row>
    <row r="33" spans="1:6" x14ac:dyDescent="0.25">
      <c r="A33" s="14" t="s">
        <v>35</v>
      </c>
      <c r="B33" s="23"/>
      <c r="C33" s="15" t="s">
        <v>27</v>
      </c>
      <c r="D33" s="29"/>
      <c r="E33" s="39" t="s">
        <v>31</v>
      </c>
      <c r="F33" s="11"/>
    </row>
    <row r="34" spans="1:6" x14ac:dyDescent="0.25">
      <c r="A34" s="24" t="s">
        <v>36</v>
      </c>
      <c r="B34" s="23">
        <f>B9-B31</f>
        <v>282.16999999999996</v>
      </c>
      <c r="C34" s="38">
        <f>C9-C31</f>
        <v>0</v>
      </c>
      <c r="D34" s="38"/>
      <c r="E34" s="42">
        <f>E9-E31</f>
        <v>0</v>
      </c>
      <c r="F34" s="11"/>
    </row>
    <row r="35" spans="1:6" x14ac:dyDescent="0.25">
      <c r="A35" s="14" t="s">
        <v>37</v>
      </c>
      <c r="B35" s="23"/>
      <c r="C35" s="29"/>
      <c r="D35" s="29"/>
      <c r="E35" s="36"/>
      <c r="F35" s="11"/>
    </row>
    <row r="36" spans="1:6" x14ac:dyDescent="0.25">
      <c r="A36" s="24" t="s">
        <v>39</v>
      </c>
      <c r="B36" s="23">
        <f>B31/B6</f>
        <v>7.6628749999999997</v>
      </c>
      <c r="C36" s="43" t="e">
        <f>C31/C6</f>
        <v>#DIV/0!</v>
      </c>
      <c r="D36" s="29"/>
      <c r="E36" s="36"/>
      <c r="F36" s="11"/>
    </row>
    <row r="37" spans="1:6" x14ac:dyDescent="0.25">
      <c r="A37" s="25" t="s">
        <v>38</v>
      </c>
      <c r="B37" s="26">
        <f>B31/B5</f>
        <v>54.783735478105449</v>
      </c>
      <c r="C37" s="34" t="e">
        <f>C31/C5</f>
        <v>#DIV/0!</v>
      </c>
      <c r="D37" s="34"/>
      <c r="E37" s="44"/>
      <c r="F37" s="11"/>
    </row>
    <row r="38" spans="1:6" ht="15.75" x14ac:dyDescent="0.25">
      <c r="A38" s="12" t="s">
        <v>40</v>
      </c>
      <c r="B38" s="28"/>
      <c r="C38" s="21"/>
      <c r="D38" s="21"/>
      <c r="E38" s="41"/>
      <c r="F38" s="11"/>
    </row>
    <row r="39" spans="1:6" x14ac:dyDescent="0.25">
      <c r="A39" s="16"/>
      <c r="B39" s="23"/>
      <c r="C39" s="15" t="s">
        <v>27</v>
      </c>
      <c r="D39" s="29"/>
      <c r="E39" s="39" t="s">
        <v>31</v>
      </c>
      <c r="F39" s="11"/>
    </row>
    <row r="40" spans="1:6" x14ac:dyDescent="0.25">
      <c r="A40" s="16" t="s">
        <v>41</v>
      </c>
      <c r="B40" s="23">
        <v>300</v>
      </c>
      <c r="C40" s="38">
        <v>0</v>
      </c>
      <c r="D40" s="29"/>
      <c r="E40" s="42">
        <f>C40*C7</f>
        <v>0</v>
      </c>
      <c r="F40" s="11"/>
    </row>
    <row r="41" spans="1:6" x14ac:dyDescent="0.25">
      <c r="A41" s="14" t="s">
        <v>35</v>
      </c>
      <c r="B41" s="23"/>
      <c r="C41" s="29"/>
      <c r="D41" s="29"/>
      <c r="E41" s="36"/>
      <c r="F41" s="11"/>
    </row>
    <row r="42" spans="1:6" x14ac:dyDescent="0.25">
      <c r="A42" s="16" t="s">
        <v>42</v>
      </c>
      <c r="B42" s="23">
        <f>B34-B40</f>
        <v>-17.830000000000041</v>
      </c>
      <c r="C42" s="38">
        <f>C34-C40</f>
        <v>0</v>
      </c>
      <c r="D42" s="38"/>
      <c r="E42" s="42">
        <f t="shared" ref="E42" si="1">E34-E40</f>
        <v>0</v>
      </c>
      <c r="F42" s="11"/>
    </row>
    <row r="43" spans="1:6" x14ac:dyDescent="0.25">
      <c r="A43" s="14" t="s">
        <v>43</v>
      </c>
      <c r="B43" s="29"/>
      <c r="C43" s="29"/>
      <c r="D43" s="29"/>
      <c r="E43" s="36"/>
      <c r="F43" s="11"/>
    </row>
    <row r="44" spans="1:6" x14ac:dyDescent="0.25">
      <c r="A44" s="24" t="s">
        <v>39</v>
      </c>
      <c r="B44" s="23">
        <f>(B40+B31)/B6</f>
        <v>11.412875</v>
      </c>
      <c r="C44" s="45" t="e">
        <f>(C40+C31)/C6</f>
        <v>#DIV/0!</v>
      </c>
      <c r="D44" s="29"/>
      <c r="E44" s="36"/>
      <c r="F44" s="11"/>
    </row>
    <row r="45" spans="1:6" x14ac:dyDescent="0.25">
      <c r="A45" s="25" t="s">
        <v>38</v>
      </c>
      <c r="B45" s="30">
        <f>(B40+B31)/B5</f>
        <v>81.59338695263628</v>
      </c>
      <c r="C45" s="30" t="e">
        <f>(C40+C31)/C5</f>
        <v>#DIV/0!</v>
      </c>
      <c r="D45" s="34"/>
      <c r="E45" s="44"/>
      <c r="F45" s="11"/>
    </row>
    <row r="46" spans="1:6" ht="15.75" x14ac:dyDescent="0.25">
      <c r="A46" s="12" t="s">
        <v>46</v>
      </c>
      <c r="B46" s="21"/>
      <c r="C46" s="21"/>
      <c r="D46" s="21"/>
      <c r="E46" s="41"/>
      <c r="F46" s="11"/>
    </row>
    <row r="47" spans="1:6" x14ac:dyDescent="0.25">
      <c r="A47" s="16" t="s">
        <v>47</v>
      </c>
      <c r="B47" s="31">
        <f>IFERROR((SUM(B12:B30)+B40-B25-B29)/B9,0)</f>
        <v>1.0055406613047364</v>
      </c>
      <c r="C47" s="31">
        <f>IFERROR((SUM(C12:C30)+C40-C25-C29)/C9,0)</f>
        <v>0</v>
      </c>
      <c r="D47" s="29"/>
      <c r="E47" s="36" t="s">
        <v>53</v>
      </c>
      <c r="F47" s="11"/>
    </row>
    <row r="48" spans="1:6" x14ac:dyDescent="0.25">
      <c r="A48" s="16" t="s">
        <v>48</v>
      </c>
      <c r="B48" s="29"/>
      <c r="C48" s="29"/>
      <c r="D48" s="29"/>
      <c r="E48" s="36" t="s">
        <v>54</v>
      </c>
      <c r="F48" s="11"/>
    </row>
    <row r="49" spans="1:6" x14ac:dyDescent="0.25">
      <c r="A49" s="16" t="s">
        <v>49</v>
      </c>
      <c r="B49" s="29"/>
      <c r="C49" s="29"/>
      <c r="D49" s="29"/>
      <c r="E49" s="36" t="s">
        <v>55</v>
      </c>
      <c r="F49" s="11"/>
    </row>
    <row r="50" spans="1:6" x14ac:dyDescent="0.25">
      <c r="A50" s="16" t="s">
        <v>50</v>
      </c>
      <c r="B50" s="31">
        <f>IFERROR(B40/B9,0)</f>
        <v>0.33512064343163539</v>
      </c>
      <c r="C50" s="29">
        <f>IFERROR(C40/C9,0)</f>
        <v>0</v>
      </c>
      <c r="D50" s="29"/>
      <c r="E50" s="36" t="s">
        <v>56</v>
      </c>
      <c r="F50" s="11"/>
    </row>
    <row r="51" spans="1:6" x14ac:dyDescent="0.25">
      <c r="A51" s="16"/>
      <c r="B51" s="29"/>
      <c r="C51" s="29"/>
      <c r="D51" s="29"/>
      <c r="E51" s="36" t="s">
        <v>57</v>
      </c>
      <c r="F51" s="11"/>
    </row>
    <row r="52" spans="1:6" x14ac:dyDescent="0.25">
      <c r="A52" s="16"/>
      <c r="B52" s="29"/>
      <c r="C52" s="29"/>
      <c r="D52" s="29"/>
      <c r="E52" s="36" t="s">
        <v>58</v>
      </c>
      <c r="F52" s="11"/>
    </row>
    <row r="53" spans="1:6" x14ac:dyDescent="0.25">
      <c r="A53" s="16"/>
      <c r="B53" s="29"/>
      <c r="C53" s="29"/>
      <c r="D53" s="29"/>
      <c r="E53" s="36"/>
      <c r="F53" s="11"/>
    </row>
    <row r="54" spans="1:6" x14ac:dyDescent="0.25">
      <c r="A54" s="16" t="s">
        <v>51</v>
      </c>
      <c r="B54" s="29"/>
      <c r="C54" s="15" t="s">
        <v>27</v>
      </c>
      <c r="D54" s="29"/>
      <c r="E54" s="39" t="s">
        <v>31</v>
      </c>
      <c r="F54" s="11"/>
    </row>
    <row r="55" spans="1:6" x14ac:dyDescent="0.25">
      <c r="A55" s="46" t="s">
        <v>60</v>
      </c>
      <c r="B55" s="31">
        <v>1.2</v>
      </c>
      <c r="C55" s="8">
        <v>1.2</v>
      </c>
      <c r="D55" s="29"/>
      <c r="E55" s="9">
        <f>C56*C7</f>
        <v>0</v>
      </c>
      <c r="F55" s="11"/>
    </row>
    <row r="56" spans="1:6" x14ac:dyDescent="0.25">
      <c r="A56" s="16"/>
      <c r="B56" s="32">
        <f>((B5*B55)*B6)-B31-B40</f>
        <v>161.21000000000004</v>
      </c>
      <c r="C56" s="32">
        <f>((C5*C55)*C6)-C31-C40</f>
        <v>0</v>
      </c>
      <c r="D56" s="29"/>
      <c r="E56" s="36"/>
      <c r="F56" s="11"/>
    </row>
    <row r="57" spans="1:6" x14ac:dyDescent="0.25">
      <c r="A57" s="29" t="s">
        <v>52</v>
      </c>
      <c r="B57" s="29"/>
      <c r="C57" s="29"/>
      <c r="D57" s="29"/>
      <c r="E57" s="36"/>
      <c r="F57" s="11"/>
    </row>
    <row r="58" spans="1:6" x14ac:dyDescent="0.25">
      <c r="A58" s="29" t="s">
        <v>61</v>
      </c>
      <c r="B58" s="31">
        <v>0.95</v>
      </c>
      <c r="C58" s="8">
        <v>0</v>
      </c>
      <c r="D58" s="29"/>
      <c r="E58" s="1"/>
      <c r="F58" s="11"/>
    </row>
    <row r="59" spans="1:6" x14ac:dyDescent="0.25">
      <c r="A59" s="34"/>
      <c r="B59" s="33">
        <f>((B58*B6)*B5)-B9-B40</f>
        <v>-344.76</v>
      </c>
      <c r="C59" s="33">
        <f>((C58*C6)*C5)-C9-C40</f>
        <v>0</v>
      </c>
      <c r="D59" s="34"/>
      <c r="E59" s="35">
        <f>C59*C7</f>
        <v>0</v>
      </c>
      <c r="F59" s="11"/>
    </row>
    <row r="60" spans="1:6" x14ac:dyDescent="0.25">
      <c r="A60" s="29"/>
      <c r="B60" s="29"/>
      <c r="C60" s="29"/>
      <c r="D60" s="29"/>
      <c r="E60" s="29"/>
      <c r="F60" s="11"/>
    </row>
    <row r="61" spans="1:6" x14ac:dyDescent="0.25">
      <c r="A61" s="11"/>
      <c r="B61" s="11"/>
      <c r="C61" s="11"/>
      <c r="D61" s="11"/>
      <c r="E61" s="11"/>
      <c r="F61" s="11"/>
    </row>
    <row r="62" spans="1:6" x14ac:dyDescent="0.25">
      <c r="A62" s="11"/>
      <c r="B62" s="11"/>
      <c r="C62" s="11"/>
      <c r="D62" s="11"/>
      <c r="E62" s="11"/>
      <c r="F62" s="1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ABAB7-9002-498C-B02D-FBE35A0DC8C4}">
  <dimension ref="A1:F62"/>
  <sheetViews>
    <sheetView workbookViewId="0">
      <selection activeCell="F1" sqref="F1"/>
    </sheetView>
  </sheetViews>
  <sheetFormatPr defaultRowHeight="15" x14ac:dyDescent="0.25"/>
  <cols>
    <col min="1" max="1" width="62.140625" bestFit="1" customWidth="1"/>
    <col min="2" max="2" width="11.5703125" customWidth="1"/>
    <col min="3" max="5" width="12.140625" customWidth="1"/>
  </cols>
  <sheetData>
    <row r="1" spans="1:6" ht="15.75" x14ac:dyDescent="0.25">
      <c r="A1" s="10" t="s">
        <v>44</v>
      </c>
      <c r="B1" s="11"/>
      <c r="C1" s="11"/>
      <c r="D1" s="11"/>
      <c r="E1" s="11"/>
      <c r="F1" s="11"/>
    </row>
    <row r="2" spans="1:6" x14ac:dyDescent="0.25">
      <c r="A2" s="11" t="s">
        <v>45</v>
      </c>
      <c r="B2" s="11"/>
      <c r="C2" s="11"/>
      <c r="D2" s="11"/>
      <c r="E2" s="11"/>
      <c r="F2" s="11"/>
    </row>
    <row r="3" spans="1:6" ht="15.75" x14ac:dyDescent="0.25">
      <c r="A3" s="12" t="s">
        <v>1</v>
      </c>
      <c r="B3" s="13" t="s">
        <v>24</v>
      </c>
      <c r="C3" s="21"/>
      <c r="D3" s="21"/>
      <c r="E3" s="41"/>
      <c r="F3" s="11"/>
    </row>
    <row r="4" spans="1:6" x14ac:dyDescent="0.25">
      <c r="A4" s="14" t="s">
        <v>0</v>
      </c>
      <c r="B4" s="15" t="s">
        <v>62</v>
      </c>
      <c r="C4" s="29" t="s">
        <v>28</v>
      </c>
      <c r="D4" s="29"/>
      <c r="E4" s="36"/>
      <c r="F4" s="11"/>
    </row>
    <row r="5" spans="1:6" x14ac:dyDescent="0.25">
      <c r="A5" s="16" t="s">
        <v>3</v>
      </c>
      <c r="B5" s="17">
        <v>0.13</v>
      </c>
      <c r="C5" s="2">
        <v>0</v>
      </c>
      <c r="D5" s="29"/>
      <c r="E5" s="36"/>
      <c r="F5" s="11"/>
    </row>
    <row r="6" spans="1:6" x14ac:dyDescent="0.25">
      <c r="A6" s="16" t="s">
        <v>30</v>
      </c>
      <c r="B6" s="18">
        <v>80000</v>
      </c>
      <c r="C6" s="3">
        <v>0</v>
      </c>
      <c r="D6" s="29" t="s">
        <v>29</v>
      </c>
      <c r="E6" s="36"/>
      <c r="F6" s="11"/>
    </row>
    <row r="7" spans="1:6" x14ac:dyDescent="0.25">
      <c r="A7" s="16" t="s">
        <v>2</v>
      </c>
      <c r="B7" s="18">
        <v>82</v>
      </c>
      <c r="C7" s="3">
        <v>0</v>
      </c>
      <c r="D7" s="29" t="s">
        <v>2</v>
      </c>
      <c r="E7" s="36"/>
      <c r="F7" s="11"/>
    </row>
    <row r="8" spans="1:6" x14ac:dyDescent="0.25">
      <c r="A8" s="16"/>
      <c r="B8" s="15" t="s">
        <v>27</v>
      </c>
      <c r="C8" s="15" t="s">
        <v>27</v>
      </c>
      <c r="D8" s="29"/>
      <c r="E8" s="39" t="s">
        <v>31</v>
      </c>
      <c r="F8" s="11"/>
    </row>
    <row r="9" spans="1:6" x14ac:dyDescent="0.25">
      <c r="A9" s="19" t="s">
        <v>4</v>
      </c>
      <c r="B9" s="20">
        <f>B6*B5</f>
        <v>10400</v>
      </c>
      <c r="C9" s="37">
        <f>C6*C5</f>
        <v>0</v>
      </c>
      <c r="D9" s="34"/>
      <c r="E9" s="40">
        <f>C9*C7</f>
        <v>0</v>
      </c>
      <c r="F9" s="11"/>
    </row>
    <row r="10" spans="1:6" ht="15.75" x14ac:dyDescent="0.25">
      <c r="A10" s="12" t="s">
        <v>5</v>
      </c>
      <c r="B10" s="21"/>
      <c r="C10" s="21"/>
      <c r="D10" s="21"/>
      <c r="E10" s="41"/>
      <c r="F10" s="11"/>
    </row>
    <row r="11" spans="1:6" x14ac:dyDescent="0.25">
      <c r="A11" s="14" t="s">
        <v>6</v>
      </c>
      <c r="B11" s="15"/>
      <c r="C11" s="15" t="s">
        <v>27</v>
      </c>
      <c r="D11" s="29"/>
      <c r="E11" s="39" t="s">
        <v>31</v>
      </c>
      <c r="F11" s="11"/>
    </row>
    <row r="12" spans="1:6" x14ac:dyDescent="0.25">
      <c r="A12" s="22" t="s">
        <v>7</v>
      </c>
      <c r="B12" s="23">
        <v>768.51</v>
      </c>
      <c r="C12" s="6">
        <v>0</v>
      </c>
      <c r="D12" s="29"/>
      <c r="E12" s="7">
        <f>C12*$C$7</f>
        <v>0</v>
      </c>
      <c r="F12" s="11"/>
    </row>
    <row r="13" spans="1:6" x14ac:dyDescent="0.25">
      <c r="A13" s="24" t="s">
        <v>8</v>
      </c>
      <c r="B13" s="23">
        <v>276</v>
      </c>
      <c r="C13" s="6">
        <v>0</v>
      </c>
      <c r="D13" s="29"/>
      <c r="E13" s="7">
        <f>C13*$C$7</f>
        <v>0</v>
      </c>
      <c r="F13" s="11"/>
    </row>
    <row r="14" spans="1:6" x14ac:dyDescent="0.25">
      <c r="A14" s="24" t="s">
        <v>9</v>
      </c>
      <c r="B14" s="23">
        <v>347.28</v>
      </c>
      <c r="C14" s="6">
        <v>0</v>
      </c>
      <c r="D14" s="29"/>
      <c r="E14" s="7">
        <f t="shared" ref="E14:E30" si="0">C14*$C$7</f>
        <v>0</v>
      </c>
      <c r="F14" s="11"/>
    </row>
    <row r="15" spans="1:6" x14ac:dyDescent="0.25">
      <c r="A15" s="24" t="s">
        <v>10</v>
      </c>
      <c r="B15" s="23">
        <v>0</v>
      </c>
      <c r="C15" s="6">
        <v>0</v>
      </c>
      <c r="D15" s="29"/>
      <c r="E15" s="7">
        <f t="shared" si="0"/>
        <v>0</v>
      </c>
      <c r="F15" s="11"/>
    </row>
    <row r="16" spans="1:6" x14ac:dyDescent="0.25">
      <c r="A16" s="24" t="s">
        <v>11</v>
      </c>
      <c r="B16" s="23">
        <v>3125.66</v>
      </c>
      <c r="C16" s="6">
        <v>0</v>
      </c>
      <c r="D16" s="29"/>
      <c r="E16" s="7">
        <f t="shared" si="0"/>
        <v>0</v>
      </c>
      <c r="F16" s="11"/>
    </row>
    <row r="17" spans="1:6" x14ac:dyDescent="0.25">
      <c r="A17" s="24" t="s">
        <v>16</v>
      </c>
      <c r="B17" s="23">
        <v>185</v>
      </c>
      <c r="C17" s="6">
        <v>0</v>
      </c>
      <c r="D17" s="29"/>
      <c r="E17" s="7">
        <f t="shared" si="0"/>
        <v>0</v>
      </c>
      <c r="F17" s="11"/>
    </row>
    <row r="18" spans="1:6" x14ac:dyDescent="0.25">
      <c r="A18" s="24" t="s">
        <v>15</v>
      </c>
      <c r="B18" s="23">
        <v>0</v>
      </c>
      <c r="C18" s="6">
        <v>0</v>
      </c>
      <c r="D18" s="29"/>
      <c r="E18" s="7">
        <f t="shared" si="0"/>
        <v>0</v>
      </c>
      <c r="F18" s="11"/>
    </row>
    <row r="19" spans="1:6" x14ac:dyDescent="0.25">
      <c r="A19" s="24" t="s">
        <v>12</v>
      </c>
      <c r="B19" s="23">
        <v>115</v>
      </c>
      <c r="C19" s="6">
        <v>0</v>
      </c>
      <c r="D19" s="29"/>
      <c r="E19" s="7">
        <f t="shared" si="0"/>
        <v>0</v>
      </c>
      <c r="F19" s="11"/>
    </row>
    <row r="20" spans="1:6" x14ac:dyDescent="0.25">
      <c r="A20" s="24" t="s">
        <v>13</v>
      </c>
      <c r="B20" s="23">
        <v>320</v>
      </c>
      <c r="C20" s="6">
        <v>0</v>
      </c>
      <c r="D20" s="29"/>
      <c r="E20" s="7">
        <f t="shared" si="0"/>
        <v>0</v>
      </c>
      <c r="F20" s="11"/>
    </row>
    <row r="21" spans="1:6" x14ac:dyDescent="0.25">
      <c r="A21" s="24" t="s">
        <v>14</v>
      </c>
      <c r="B21" s="23">
        <v>0</v>
      </c>
      <c r="C21" s="6">
        <v>0</v>
      </c>
      <c r="D21" s="29"/>
      <c r="E21" s="7">
        <f t="shared" si="0"/>
        <v>0</v>
      </c>
      <c r="F21" s="11"/>
    </row>
    <row r="22" spans="1:6" x14ac:dyDescent="0.25">
      <c r="A22" s="24" t="s">
        <v>17</v>
      </c>
      <c r="B22" s="23">
        <v>3100</v>
      </c>
      <c r="C22" s="6">
        <v>0</v>
      </c>
      <c r="D22" s="29"/>
      <c r="E22" s="7">
        <f t="shared" si="0"/>
        <v>0</v>
      </c>
      <c r="F22" s="11"/>
    </row>
    <row r="23" spans="1:6" x14ac:dyDescent="0.25">
      <c r="A23" s="24" t="s">
        <v>33</v>
      </c>
      <c r="B23" s="23">
        <v>218.79</v>
      </c>
      <c r="C23" s="6">
        <v>0</v>
      </c>
      <c r="D23" s="29"/>
      <c r="E23" s="7">
        <f t="shared" si="0"/>
        <v>0</v>
      </c>
      <c r="F23" s="11"/>
    </row>
    <row r="24" spans="1:6" x14ac:dyDescent="0.25">
      <c r="A24" s="24" t="s">
        <v>18</v>
      </c>
      <c r="B24" s="23">
        <v>0</v>
      </c>
      <c r="C24" s="6">
        <v>0</v>
      </c>
      <c r="D24" s="29"/>
      <c r="E24" s="7">
        <f t="shared" si="0"/>
        <v>0</v>
      </c>
      <c r="F24" s="11"/>
    </row>
    <row r="25" spans="1:6" x14ac:dyDescent="0.25">
      <c r="A25" s="24" t="s">
        <v>19</v>
      </c>
      <c r="B25" s="23">
        <v>12.62</v>
      </c>
      <c r="C25" s="6">
        <v>0</v>
      </c>
      <c r="D25" s="29"/>
      <c r="E25" s="7">
        <f t="shared" si="0"/>
        <v>0</v>
      </c>
      <c r="F25" s="11"/>
    </row>
    <row r="26" spans="1:6" x14ac:dyDescent="0.25">
      <c r="A26" s="24" t="s">
        <v>20</v>
      </c>
      <c r="B26" s="23">
        <v>7</v>
      </c>
      <c r="C26" s="6">
        <v>0</v>
      </c>
      <c r="D26" s="29"/>
      <c r="E26" s="7">
        <f t="shared" si="0"/>
        <v>0</v>
      </c>
      <c r="F26" s="11"/>
    </row>
    <row r="27" spans="1:6" x14ac:dyDescent="0.25">
      <c r="A27" s="24" t="s">
        <v>26</v>
      </c>
      <c r="B27" s="23">
        <v>15</v>
      </c>
      <c r="C27" s="6">
        <v>0</v>
      </c>
      <c r="D27" s="29"/>
      <c r="E27" s="7">
        <f t="shared" si="0"/>
        <v>0</v>
      </c>
      <c r="F27" s="11"/>
    </row>
    <row r="28" spans="1:6" x14ac:dyDescent="0.25">
      <c r="A28" s="24" t="s">
        <v>21</v>
      </c>
      <c r="B28" s="23">
        <v>124</v>
      </c>
      <c r="C28" s="6">
        <v>0</v>
      </c>
      <c r="D28" s="29"/>
      <c r="E28" s="7">
        <f t="shared" si="0"/>
        <v>0</v>
      </c>
      <c r="F28" s="11"/>
    </row>
    <row r="29" spans="1:6" x14ac:dyDescent="0.25">
      <c r="A29" s="24" t="s">
        <v>22</v>
      </c>
      <c r="B29" s="23">
        <v>105.2</v>
      </c>
      <c r="C29" s="6">
        <v>0</v>
      </c>
      <c r="D29" s="29"/>
      <c r="E29" s="7">
        <f t="shared" si="0"/>
        <v>0</v>
      </c>
      <c r="F29" s="11"/>
    </row>
    <row r="30" spans="1:6" x14ac:dyDescent="0.25">
      <c r="A30" s="24" t="s">
        <v>23</v>
      </c>
      <c r="B30" s="23">
        <v>0</v>
      </c>
      <c r="C30" s="6">
        <v>0</v>
      </c>
      <c r="D30" s="29"/>
      <c r="E30" s="7">
        <f t="shared" si="0"/>
        <v>0</v>
      </c>
      <c r="F30" s="11"/>
    </row>
    <row r="31" spans="1:6" x14ac:dyDescent="0.25">
      <c r="A31" s="25" t="s">
        <v>32</v>
      </c>
      <c r="B31" s="26">
        <f>SUM(B12:B30)</f>
        <v>8720.0600000000031</v>
      </c>
      <c r="C31" s="4">
        <f>SUM(C12:C30)</f>
        <v>0</v>
      </c>
      <c r="D31" s="37"/>
      <c r="E31" s="5">
        <f>SUM(E12:E30)</f>
        <v>0</v>
      </c>
      <c r="F31" s="11"/>
    </row>
    <row r="32" spans="1:6" x14ac:dyDescent="0.25">
      <c r="A32" s="27" t="s">
        <v>34</v>
      </c>
      <c r="B32" s="28"/>
      <c r="C32" s="21"/>
      <c r="D32" s="21"/>
      <c r="E32" s="41"/>
      <c r="F32" s="11"/>
    </row>
    <row r="33" spans="1:6" x14ac:dyDescent="0.25">
      <c r="A33" s="14" t="s">
        <v>35</v>
      </c>
      <c r="B33" s="23"/>
      <c r="C33" s="15" t="s">
        <v>27</v>
      </c>
      <c r="D33" s="29"/>
      <c r="E33" s="39" t="s">
        <v>31</v>
      </c>
      <c r="F33" s="11"/>
    </row>
    <row r="34" spans="1:6" x14ac:dyDescent="0.25">
      <c r="A34" s="24" t="s">
        <v>36</v>
      </c>
      <c r="B34" s="23">
        <f>B9-B31</f>
        <v>1679.9399999999969</v>
      </c>
      <c r="C34" s="38">
        <f>C9-C31</f>
        <v>0</v>
      </c>
      <c r="D34" s="38"/>
      <c r="E34" s="42">
        <f>E9-E31</f>
        <v>0</v>
      </c>
      <c r="F34" s="11"/>
    </row>
    <row r="35" spans="1:6" x14ac:dyDescent="0.25">
      <c r="A35" s="14" t="s">
        <v>37</v>
      </c>
      <c r="B35" s="23"/>
      <c r="C35" s="29"/>
      <c r="D35" s="29"/>
      <c r="E35" s="36"/>
      <c r="F35" s="11"/>
    </row>
    <row r="36" spans="1:6" x14ac:dyDescent="0.25">
      <c r="A36" s="24" t="s">
        <v>39</v>
      </c>
      <c r="B36" s="23">
        <f>B31/B6</f>
        <v>0.10900075000000004</v>
      </c>
      <c r="C36" s="43" t="e">
        <f>C31/C6</f>
        <v>#DIV/0!</v>
      </c>
      <c r="D36" s="29"/>
      <c r="E36" s="36"/>
      <c r="F36" s="11"/>
    </row>
    <row r="37" spans="1:6" x14ac:dyDescent="0.25">
      <c r="A37" s="25" t="s">
        <v>38</v>
      </c>
      <c r="B37" s="26">
        <f>B31/B5</f>
        <v>67077.384615384639</v>
      </c>
      <c r="C37" s="34" t="e">
        <f>C31/C5</f>
        <v>#DIV/0!</v>
      </c>
      <c r="D37" s="34"/>
      <c r="E37" s="44"/>
      <c r="F37" s="11"/>
    </row>
    <row r="38" spans="1:6" ht="15.75" x14ac:dyDescent="0.25">
      <c r="A38" s="12" t="s">
        <v>40</v>
      </c>
      <c r="B38" s="28"/>
      <c r="C38" s="21"/>
      <c r="D38" s="21"/>
      <c r="E38" s="41"/>
      <c r="F38" s="11"/>
    </row>
    <row r="39" spans="1:6" x14ac:dyDescent="0.25">
      <c r="A39" s="16"/>
      <c r="B39" s="23"/>
      <c r="C39" s="15" t="s">
        <v>27</v>
      </c>
      <c r="D39" s="29"/>
      <c r="E39" s="39" t="s">
        <v>31</v>
      </c>
      <c r="F39" s="11"/>
    </row>
    <row r="40" spans="1:6" x14ac:dyDescent="0.25">
      <c r="A40" s="16" t="s">
        <v>41</v>
      </c>
      <c r="B40" s="23">
        <v>600</v>
      </c>
      <c r="C40" s="38">
        <v>0</v>
      </c>
      <c r="D40" s="29"/>
      <c r="E40" s="42">
        <f>C40*C7</f>
        <v>0</v>
      </c>
      <c r="F40" s="11"/>
    </row>
    <row r="41" spans="1:6" x14ac:dyDescent="0.25">
      <c r="A41" s="14" t="s">
        <v>35</v>
      </c>
      <c r="B41" s="23"/>
      <c r="C41" s="29"/>
      <c r="D41" s="29"/>
      <c r="E41" s="36"/>
      <c r="F41" s="11"/>
    </row>
    <row r="42" spans="1:6" x14ac:dyDescent="0.25">
      <c r="A42" s="16" t="s">
        <v>42</v>
      </c>
      <c r="B42" s="23">
        <f>B34-B40</f>
        <v>1079.9399999999969</v>
      </c>
      <c r="C42" s="38">
        <f>C34-C40</f>
        <v>0</v>
      </c>
      <c r="D42" s="38"/>
      <c r="E42" s="42">
        <f t="shared" ref="E42" si="1">E34-E40</f>
        <v>0</v>
      </c>
      <c r="F42" s="11"/>
    </row>
    <row r="43" spans="1:6" x14ac:dyDescent="0.25">
      <c r="A43" s="14" t="s">
        <v>43</v>
      </c>
      <c r="B43" s="29"/>
      <c r="C43" s="29"/>
      <c r="D43" s="29"/>
      <c r="E43" s="36"/>
      <c r="F43" s="11"/>
    </row>
    <row r="44" spans="1:6" x14ac:dyDescent="0.25">
      <c r="A44" s="24" t="s">
        <v>39</v>
      </c>
      <c r="B44" s="23">
        <f>(B40+B31)/B6</f>
        <v>0.11650075000000004</v>
      </c>
      <c r="C44" s="45" t="e">
        <f>(C40+C31)/C6</f>
        <v>#DIV/0!</v>
      </c>
      <c r="D44" s="29"/>
      <c r="E44" s="36"/>
      <c r="F44" s="11"/>
    </row>
    <row r="45" spans="1:6" x14ac:dyDescent="0.25">
      <c r="A45" s="25" t="s">
        <v>38</v>
      </c>
      <c r="B45" s="30">
        <f>(B40+B31)/B5</f>
        <v>71692.769230769249</v>
      </c>
      <c r="C45" s="30" t="e">
        <f>(C40+C31)/C5</f>
        <v>#DIV/0!</v>
      </c>
      <c r="D45" s="34"/>
      <c r="E45" s="44"/>
      <c r="F45" s="11"/>
    </row>
    <row r="46" spans="1:6" ht="15.75" x14ac:dyDescent="0.25">
      <c r="A46" s="12" t="s">
        <v>46</v>
      </c>
      <c r="B46" s="21"/>
      <c r="C46" s="21"/>
      <c r="D46" s="21"/>
      <c r="E46" s="41"/>
      <c r="F46" s="11"/>
    </row>
    <row r="47" spans="1:6" x14ac:dyDescent="0.25">
      <c r="A47" s="16" t="s">
        <v>47</v>
      </c>
      <c r="B47" s="31">
        <f>IFERROR((SUM(B12:B30)+B40-B25-B29)/B9,0)</f>
        <v>0.88483076923076942</v>
      </c>
      <c r="C47" s="31">
        <f>IFERROR((SUM(C12:C30)+C40-C25-C29)/C9,0)</f>
        <v>0</v>
      </c>
      <c r="D47" s="29"/>
      <c r="E47" s="36" t="s">
        <v>53</v>
      </c>
      <c r="F47" s="11"/>
    </row>
    <row r="48" spans="1:6" x14ac:dyDescent="0.25">
      <c r="A48" s="16" t="s">
        <v>48</v>
      </c>
      <c r="B48" s="29"/>
      <c r="C48" s="29"/>
      <c r="D48" s="29"/>
      <c r="E48" s="36" t="s">
        <v>54</v>
      </c>
      <c r="F48" s="11"/>
    </row>
    <row r="49" spans="1:6" x14ac:dyDescent="0.25">
      <c r="A49" s="16" t="s">
        <v>49</v>
      </c>
      <c r="B49" s="29"/>
      <c r="C49" s="29"/>
      <c r="D49" s="29"/>
      <c r="E49" s="36" t="s">
        <v>55</v>
      </c>
      <c r="F49" s="11"/>
    </row>
    <row r="50" spans="1:6" x14ac:dyDescent="0.25">
      <c r="A50" s="16" t="s">
        <v>50</v>
      </c>
      <c r="B50" s="31">
        <f>IFERROR(B40/B9,0)</f>
        <v>5.7692307692307696E-2</v>
      </c>
      <c r="C50" s="29">
        <f>IFERROR(C40/C9,0)</f>
        <v>0</v>
      </c>
      <c r="D50" s="29"/>
      <c r="E50" s="36" t="s">
        <v>56</v>
      </c>
      <c r="F50" s="11"/>
    </row>
    <row r="51" spans="1:6" x14ac:dyDescent="0.25">
      <c r="A51" s="16"/>
      <c r="B51" s="29"/>
      <c r="C51" s="29"/>
      <c r="D51" s="29"/>
      <c r="E51" s="36" t="s">
        <v>57</v>
      </c>
      <c r="F51" s="11"/>
    </row>
    <row r="52" spans="1:6" x14ac:dyDescent="0.25">
      <c r="A52" s="16"/>
      <c r="B52" s="29"/>
      <c r="C52" s="29"/>
      <c r="D52" s="29"/>
      <c r="E52" s="36" t="s">
        <v>58</v>
      </c>
      <c r="F52" s="11"/>
    </row>
    <row r="53" spans="1:6" x14ac:dyDescent="0.25">
      <c r="A53" s="16"/>
      <c r="B53" s="29"/>
      <c r="C53" s="29"/>
      <c r="D53" s="29"/>
      <c r="E53" s="36"/>
      <c r="F53" s="11"/>
    </row>
    <row r="54" spans="1:6" x14ac:dyDescent="0.25">
      <c r="A54" s="16" t="s">
        <v>51</v>
      </c>
      <c r="B54" s="29"/>
      <c r="C54" s="15" t="s">
        <v>27</v>
      </c>
      <c r="D54" s="29"/>
      <c r="E54" s="39" t="s">
        <v>31</v>
      </c>
      <c r="F54" s="11"/>
    </row>
    <row r="55" spans="1:6" x14ac:dyDescent="0.25">
      <c r="A55" s="46" t="s">
        <v>60</v>
      </c>
      <c r="B55" s="31">
        <v>1.2</v>
      </c>
      <c r="C55" s="8">
        <v>1.2</v>
      </c>
      <c r="D55" s="29"/>
      <c r="E55" s="9">
        <f>C56*C7</f>
        <v>0</v>
      </c>
      <c r="F55" s="11"/>
    </row>
    <row r="56" spans="1:6" x14ac:dyDescent="0.25">
      <c r="A56" s="16"/>
      <c r="B56" s="32">
        <f>((B5*B55)*B6)-B31-B40</f>
        <v>3159.9399999999969</v>
      </c>
      <c r="C56" s="32">
        <f>((C5*C55)*C6)-C31-C40</f>
        <v>0</v>
      </c>
      <c r="D56" s="29"/>
      <c r="E56" s="36"/>
      <c r="F56" s="11"/>
    </row>
    <row r="57" spans="1:6" x14ac:dyDescent="0.25">
      <c r="A57" s="16" t="s">
        <v>52</v>
      </c>
      <c r="B57" s="29"/>
      <c r="C57" s="29"/>
      <c r="D57" s="29"/>
      <c r="E57" s="36"/>
      <c r="F57" s="11"/>
    </row>
    <row r="58" spans="1:6" x14ac:dyDescent="0.25">
      <c r="A58" s="46" t="s">
        <v>60</v>
      </c>
      <c r="B58" s="31">
        <v>0.95</v>
      </c>
      <c r="C58" s="8">
        <v>0</v>
      </c>
      <c r="D58" s="29"/>
      <c r="E58" s="1"/>
      <c r="F58" s="11"/>
    </row>
    <row r="59" spans="1:6" x14ac:dyDescent="0.25">
      <c r="A59" s="34"/>
      <c r="B59" s="33">
        <f>((B58*B6)*B5)-B9-B40</f>
        <v>-1120</v>
      </c>
      <c r="C59" s="33">
        <f>((C58*C6)*C5)-C9-C40</f>
        <v>0</v>
      </c>
      <c r="D59" s="34"/>
      <c r="E59" s="35">
        <f>C59*C7</f>
        <v>0</v>
      </c>
      <c r="F59" s="11"/>
    </row>
    <row r="60" spans="1:6" x14ac:dyDescent="0.25">
      <c r="A60" s="11"/>
      <c r="B60" s="29"/>
      <c r="C60" s="29"/>
      <c r="D60" s="29"/>
      <c r="E60" s="29"/>
      <c r="F60" s="11"/>
    </row>
    <row r="61" spans="1:6" x14ac:dyDescent="0.25">
      <c r="A61" s="11"/>
      <c r="B61" s="29"/>
      <c r="C61" s="29"/>
      <c r="D61" s="29"/>
      <c r="E61" s="29"/>
      <c r="F61" s="11"/>
    </row>
    <row r="62" spans="1:6" x14ac:dyDescent="0.25">
      <c r="A62" s="11"/>
      <c r="B62" s="11"/>
      <c r="C62" s="11"/>
      <c r="D62" s="11"/>
      <c r="E62"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Crop1</vt:lpstr>
      <vt:lpstr>Crop2</vt:lpstr>
      <vt:lpstr>Crop3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Nathaniel</dc:creator>
  <cp:lastModifiedBy>Bruce, Nathaniel</cp:lastModifiedBy>
  <dcterms:created xsi:type="dcterms:W3CDTF">2026-06-24T18:22:00Z</dcterms:created>
  <dcterms:modified xsi:type="dcterms:W3CDTF">2026-07-07T17:12:01Z</dcterms:modified>
</cp:coreProperties>
</file>