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orages\"/>
    </mc:Choice>
  </mc:AlternateContent>
  <xr:revisionPtr revIDLastSave="0" documentId="13_ncr:1_{C210BF82-4AB8-4E4E-9C99-4B607A234361}" xr6:coauthVersionLast="47" xr6:coauthVersionMax="47" xr10:uidLastSave="{00000000-0000-0000-0000-000000000000}"/>
  <bookViews>
    <workbookView xWindow="20370" yWindow="-120" windowWidth="29040" windowHeight="15720" xr2:uid="{5A4A944B-B81F-4831-B146-0ED06F9B8FF9}"/>
  </bookViews>
  <sheets>
    <sheet name="Alfalfa Estimated" sheetId="3" r:id="rId1"/>
    <sheet name="Alfalfa Actual" sheetId="19" r:id="rId2"/>
    <sheet name="Orchardgrass Estimated" sheetId="18" r:id="rId3"/>
    <sheet name="Orchardgrass Actual" sheetId="20" r:id="rId4"/>
    <sheet name="Timothy Estimated" sheetId="14" r:id="rId5"/>
    <sheet name="Timothy Actual" sheetId="21" r:id="rId6"/>
    <sheet name="Fescue Estimated" sheetId="15" r:id="rId7"/>
    <sheet name="Fescue Actual" sheetId="22" r:id="rId8"/>
    <sheet name="Orchardgrass Fescue Mix Est" sheetId="16" r:id="rId9"/>
    <sheet name="Orchardgrass Fescue Mix Actual" sheetId="23" r:id="rId10"/>
    <sheet name="Orchardgrass Alfalfa Mix Est" sheetId="17" r:id="rId11"/>
    <sheet name="Orchardgrass Alfalfa Mix Actual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4" l="1"/>
  <c r="E36" i="24"/>
  <c r="E37" i="24"/>
  <c r="E38" i="24"/>
  <c r="E39" i="24"/>
  <c r="E40" i="24"/>
  <c r="E41" i="24"/>
  <c r="E17" i="24"/>
  <c r="E18" i="24"/>
  <c r="E19" i="24"/>
  <c r="E20" i="24"/>
  <c r="E21" i="24"/>
  <c r="E46" i="24"/>
  <c r="E42" i="24"/>
  <c r="E35" i="24"/>
  <c r="E34" i="24"/>
  <c r="E33" i="24"/>
  <c r="E32" i="24"/>
  <c r="E31" i="24"/>
  <c r="E30" i="24"/>
  <c r="E29" i="24"/>
  <c r="E28" i="24"/>
  <c r="E27" i="24"/>
  <c r="E16" i="24"/>
  <c r="E15" i="24"/>
  <c r="E14" i="24"/>
  <c r="E13" i="24"/>
  <c r="E12" i="24"/>
  <c r="E11" i="24"/>
  <c r="E10" i="24"/>
  <c r="E9" i="24"/>
  <c r="E8" i="24"/>
  <c r="E7" i="24"/>
  <c r="E6" i="24"/>
  <c r="B42" i="23"/>
  <c r="E37" i="23"/>
  <c r="E38" i="23"/>
  <c r="E39" i="23"/>
  <c r="E40" i="23"/>
  <c r="E41" i="23"/>
  <c r="E18" i="23"/>
  <c r="E19" i="23"/>
  <c r="E20" i="23"/>
  <c r="E21" i="23"/>
  <c r="E22" i="23"/>
  <c r="E47" i="23"/>
  <c r="E43" i="23"/>
  <c r="E36" i="23"/>
  <c r="E35" i="23"/>
  <c r="E34" i="23"/>
  <c r="E33" i="23"/>
  <c r="E32" i="23"/>
  <c r="E31" i="23"/>
  <c r="E30" i="23"/>
  <c r="E29" i="23"/>
  <c r="E2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36" i="22"/>
  <c r="E37" i="22"/>
  <c r="E38" i="22"/>
  <c r="E39" i="22"/>
  <c r="E40" i="22"/>
  <c r="E17" i="22"/>
  <c r="E18" i="22"/>
  <c r="E19" i="22"/>
  <c r="E20" i="22"/>
  <c r="E21" i="22"/>
  <c r="E46" i="22"/>
  <c r="E42" i="22"/>
  <c r="E35" i="22"/>
  <c r="E34" i="22"/>
  <c r="E33" i="22"/>
  <c r="E32" i="22"/>
  <c r="E31" i="22"/>
  <c r="E30" i="22"/>
  <c r="E29" i="22"/>
  <c r="E28" i="22"/>
  <c r="E27" i="22"/>
  <c r="E16" i="22"/>
  <c r="E15" i="22"/>
  <c r="E14" i="22"/>
  <c r="E13" i="22"/>
  <c r="E12" i="22"/>
  <c r="E11" i="22"/>
  <c r="E10" i="22"/>
  <c r="E9" i="22"/>
  <c r="E8" i="22"/>
  <c r="E7" i="22"/>
  <c r="E6" i="22"/>
  <c r="B41" i="21"/>
  <c r="E36" i="21"/>
  <c r="E37" i="21"/>
  <c r="E38" i="21"/>
  <c r="E39" i="21"/>
  <c r="E40" i="21"/>
  <c r="E17" i="21"/>
  <c r="E18" i="21"/>
  <c r="E19" i="21"/>
  <c r="E20" i="21"/>
  <c r="E21" i="21"/>
  <c r="E46" i="21"/>
  <c r="E42" i="21"/>
  <c r="E35" i="21"/>
  <c r="E34" i="21"/>
  <c r="E33" i="21"/>
  <c r="E32" i="21"/>
  <c r="E31" i="21"/>
  <c r="E30" i="21"/>
  <c r="E29" i="21"/>
  <c r="E28" i="21"/>
  <c r="E27" i="21"/>
  <c r="E16" i="21"/>
  <c r="E15" i="21"/>
  <c r="E14" i="21"/>
  <c r="E13" i="21"/>
  <c r="E12" i="21"/>
  <c r="E11" i="21"/>
  <c r="E10" i="21"/>
  <c r="E9" i="21"/>
  <c r="E8" i="21"/>
  <c r="E7" i="21"/>
  <c r="E6" i="21"/>
  <c r="B41" i="20"/>
  <c r="E36" i="20"/>
  <c r="E37" i="20"/>
  <c r="E38" i="20"/>
  <c r="E39" i="20"/>
  <c r="E40" i="20"/>
  <c r="E17" i="20"/>
  <c r="E18" i="20"/>
  <c r="E19" i="20"/>
  <c r="E20" i="20"/>
  <c r="E21" i="20"/>
  <c r="E46" i="20"/>
  <c r="E42" i="20"/>
  <c r="E35" i="20"/>
  <c r="E34" i="20"/>
  <c r="E33" i="20"/>
  <c r="E32" i="20"/>
  <c r="E31" i="20"/>
  <c r="E30" i="20"/>
  <c r="E29" i="20"/>
  <c r="E28" i="20"/>
  <c r="E27" i="20"/>
  <c r="E16" i="20"/>
  <c r="E15" i="20"/>
  <c r="E14" i="20"/>
  <c r="E13" i="20"/>
  <c r="E12" i="20"/>
  <c r="E11" i="20"/>
  <c r="E10" i="20"/>
  <c r="E9" i="20"/>
  <c r="E8" i="20"/>
  <c r="E7" i="20"/>
  <c r="E6" i="20"/>
  <c r="B41" i="19"/>
  <c r="E36" i="19"/>
  <c r="E37" i="19"/>
  <c r="E38" i="19"/>
  <c r="E39" i="19"/>
  <c r="E40" i="19"/>
  <c r="E17" i="19"/>
  <c r="E18" i="19"/>
  <c r="E19" i="19"/>
  <c r="E20" i="19"/>
  <c r="E21" i="19"/>
  <c r="E46" i="19"/>
  <c r="E42" i="19"/>
  <c r="E35" i="19"/>
  <c r="E34" i="19"/>
  <c r="E33" i="19"/>
  <c r="E32" i="19"/>
  <c r="E31" i="19"/>
  <c r="E30" i="19"/>
  <c r="E29" i="19"/>
  <c r="E28" i="19"/>
  <c r="E27" i="19"/>
  <c r="E16" i="19"/>
  <c r="E15" i="19"/>
  <c r="E14" i="19"/>
  <c r="E13" i="19"/>
  <c r="E12" i="19"/>
  <c r="E11" i="19"/>
  <c r="E10" i="19"/>
  <c r="E9" i="19"/>
  <c r="E8" i="19"/>
  <c r="E7" i="19"/>
  <c r="E6" i="19"/>
  <c r="E24" i="18"/>
  <c r="E30" i="18"/>
  <c r="E30" i="3"/>
  <c r="B31" i="15"/>
  <c r="E31" i="15"/>
  <c r="E30" i="14"/>
  <c r="E30" i="17"/>
  <c r="E31" i="16"/>
  <c r="E30" i="15"/>
  <c r="E15" i="17"/>
  <c r="E29" i="16"/>
  <c r="E28" i="15"/>
  <c r="E28" i="14"/>
  <c r="E28" i="18"/>
  <c r="E28" i="3"/>
  <c r="E29" i="17"/>
  <c r="E28" i="17"/>
  <c r="E13" i="17"/>
  <c r="E10" i="17"/>
  <c r="E9" i="17"/>
  <c r="E11" i="16"/>
  <c r="E30" i="16"/>
  <c r="B32" i="16"/>
  <c r="E32" i="16"/>
  <c r="E34" i="16"/>
  <c r="E12" i="16"/>
  <c r="E9" i="15"/>
  <c r="E9" i="16"/>
  <c r="E29" i="15"/>
  <c r="E10" i="15"/>
  <c r="E29" i="14"/>
  <c r="E10" i="14"/>
  <c r="E10" i="18"/>
  <c r="E9" i="14"/>
  <c r="E16" i="18"/>
  <c r="E29" i="18"/>
  <c r="E15" i="18"/>
  <c r="E9" i="18"/>
  <c r="E11" i="3"/>
  <c r="E29" i="3"/>
  <c r="E27" i="3"/>
  <c r="E26" i="3"/>
  <c r="E14" i="3"/>
  <c r="E10" i="3"/>
  <c r="E9" i="3"/>
  <c r="E36" i="18"/>
  <c r="E32" i="18"/>
  <c r="E27" i="18"/>
  <c r="E26" i="18"/>
  <c r="E25" i="18"/>
  <c r="E23" i="18"/>
  <c r="E22" i="18"/>
  <c r="B31" i="18"/>
  <c r="E31" i="18"/>
  <c r="E33" i="18"/>
  <c r="E14" i="18"/>
  <c r="E13" i="18"/>
  <c r="E12" i="18"/>
  <c r="E11" i="18"/>
  <c r="E8" i="18"/>
  <c r="E7" i="18"/>
  <c r="E6" i="18"/>
  <c r="E36" i="17"/>
  <c r="E32" i="17"/>
  <c r="E27" i="17"/>
  <c r="E26" i="17"/>
  <c r="E25" i="17"/>
  <c r="E24" i="17"/>
  <c r="E23" i="17"/>
  <c r="E22" i="17"/>
  <c r="B31" i="17"/>
  <c r="E31" i="17"/>
  <c r="E33" i="17"/>
  <c r="E16" i="17"/>
  <c r="E14" i="17"/>
  <c r="E12" i="17"/>
  <c r="E11" i="17"/>
  <c r="E8" i="17"/>
  <c r="E7" i="17"/>
  <c r="E6" i="17"/>
  <c r="E37" i="16"/>
  <c r="E33" i="16"/>
  <c r="E28" i="16"/>
  <c r="E27" i="16"/>
  <c r="E26" i="16"/>
  <c r="E25" i="16"/>
  <c r="E24" i="16"/>
  <c r="E23" i="16"/>
  <c r="E17" i="16"/>
  <c r="E16" i="16"/>
  <c r="E15" i="16"/>
  <c r="E14" i="16"/>
  <c r="E13" i="16"/>
  <c r="E10" i="16"/>
  <c r="E8" i="16"/>
  <c r="E7" i="16"/>
  <c r="E6" i="16"/>
  <c r="E36" i="15"/>
  <c r="E32" i="15"/>
  <c r="E27" i="15"/>
  <c r="E26" i="15"/>
  <c r="E25" i="15"/>
  <c r="E24" i="15"/>
  <c r="E23" i="15"/>
  <c r="E22" i="15"/>
  <c r="E16" i="15"/>
  <c r="E15" i="15"/>
  <c r="E14" i="15"/>
  <c r="E13" i="15"/>
  <c r="E12" i="15"/>
  <c r="E11" i="15"/>
  <c r="E8" i="15"/>
  <c r="E7" i="15"/>
  <c r="E6" i="15"/>
  <c r="E36" i="14"/>
  <c r="E32" i="14"/>
  <c r="E27" i="14"/>
  <c r="E26" i="14"/>
  <c r="E25" i="14"/>
  <c r="E24" i="14"/>
  <c r="E23" i="14"/>
  <c r="E22" i="14"/>
  <c r="E16" i="14"/>
  <c r="E15" i="14"/>
  <c r="E14" i="14"/>
  <c r="E13" i="14"/>
  <c r="E12" i="14"/>
  <c r="E11" i="14"/>
  <c r="E8" i="14"/>
  <c r="E7" i="14"/>
  <c r="E6" i="14"/>
  <c r="E15" i="3"/>
  <c r="E12" i="3"/>
  <c r="E36" i="3"/>
  <c r="E32" i="3"/>
  <c r="E25" i="3"/>
  <c r="E24" i="3"/>
  <c r="E23" i="3"/>
  <c r="E22" i="3"/>
  <c r="E16" i="3"/>
  <c r="E13" i="3"/>
  <c r="E8" i="3"/>
  <c r="E7" i="3"/>
  <c r="E6" i="3"/>
  <c r="B17" i="17"/>
  <c r="E17" i="17"/>
  <c r="E18" i="17"/>
  <c r="E35" i="17"/>
  <c r="J10" i="17"/>
  <c r="J19" i="17"/>
  <c r="E33" i="15"/>
  <c r="E33" i="14"/>
  <c r="B31" i="14"/>
  <c r="E31" i="14"/>
  <c r="B31" i="3"/>
  <c r="E31" i="3"/>
  <c r="E33" i="3"/>
  <c r="B17" i="18"/>
  <c r="E17" i="18"/>
  <c r="E18" i="18"/>
  <c r="E35" i="18"/>
  <c r="J8" i="18"/>
  <c r="J16" i="18"/>
  <c r="B17" i="3"/>
  <c r="E17" i="3"/>
  <c r="E18" i="3"/>
  <c r="B18" i="16"/>
  <c r="E18" i="16"/>
  <c r="E19" i="16"/>
  <c r="E36" i="16"/>
  <c r="K8" i="16"/>
  <c r="K16" i="16"/>
  <c r="B17" i="15"/>
  <c r="E17" i="15"/>
  <c r="E18" i="15"/>
  <c r="B17" i="14"/>
  <c r="E17" i="14"/>
  <c r="E18" i="14"/>
  <c r="I9" i="17"/>
  <c r="I18" i="17"/>
  <c r="J8" i="17"/>
  <c r="J17" i="17"/>
  <c r="I25" i="17"/>
  <c r="I8" i="17"/>
  <c r="I17" i="17"/>
  <c r="I24" i="17"/>
  <c r="I23" i="17"/>
  <c r="E37" i="17"/>
  <c r="K8" i="17"/>
  <c r="K17" i="17"/>
  <c r="K9" i="17"/>
  <c r="K18" i="17"/>
  <c r="I10" i="17"/>
  <c r="I19" i="17"/>
  <c r="K10" i="17"/>
  <c r="K19" i="17"/>
  <c r="J9" i="17"/>
  <c r="J18" i="17"/>
  <c r="E37" i="18"/>
  <c r="E35" i="15"/>
  <c r="I8" i="15"/>
  <c r="I16" i="15"/>
  <c r="E35" i="14"/>
  <c r="I22" i="14"/>
  <c r="E35" i="3"/>
  <c r="I23" i="3"/>
  <c r="I9" i="16"/>
  <c r="I17" i="16"/>
  <c r="I23" i="16"/>
  <c r="J8" i="16"/>
  <c r="J16" i="16"/>
  <c r="I10" i="16"/>
  <c r="I18" i="16"/>
  <c r="E38" i="16"/>
  <c r="I9" i="18"/>
  <c r="I17" i="18"/>
  <c r="J9" i="18"/>
  <c r="J17" i="18"/>
  <c r="K9" i="18"/>
  <c r="K17" i="18"/>
  <c r="I23" i="18"/>
  <c r="J10" i="18"/>
  <c r="J18" i="18"/>
  <c r="I24" i="18"/>
  <c r="I8" i="18"/>
  <c r="I16" i="18"/>
  <c r="I22" i="18"/>
  <c r="K10" i="18"/>
  <c r="K18" i="18"/>
  <c r="K8" i="18"/>
  <c r="K16" i="18"/>
  <c r="I10" i="18"/>
  <c r="I18" i="18"/>
  <c r="I24" i="16"/>
  <c r="K9" i="16"/>
  <c r="K17" i="16"/>
  <c r="K10" i="16"/>
  <c r="K18" i="16"/>
  <c r="J9" i="16"/>
  <c r="J17" i="16"/>
  <c r="I22" i="16"/>
  <c r="I8" i="16"/>
  <c r="I16" i="16"/>
  <c r="J10" i="16"/>
  <c r="J18" i="16"/>
  <c r="K9" i="15"/>
  <c r="K17" i="15"/>
  <c r="J9" i="15"/>
  <c r="J17" i="15"/>
  <c r="J10" i="15"/>
  <c r="J18" i="15"/>
  <c r="I24" i="15"/>
  <c r="I23" i="15"/>
  <c r="J8" i="15"/>
  <c r="J16" i="15"/>
  <c r="E37" i="15"/>
  <c r="I9" i="15"/>
  <c r="I17" i="15"/>
  <c r="K10" i="15"/>
  <c r="K18" i="15"/>
  <c r="K8" i="15"/>
  <c r="K16" i="15"/>
  <c r="I10" i="15"/>
  <c r="I18" i="15"/>
  <c r="I22" i="15"/>
  <c r="J10" i="14"/>
  <c r="J18" i="14"/>
  <c r="K9" i="14"/>
  <c r="K17" i="14"/>
  <c r="I23" i="14"/>
  <c r="K8" i="14"/>
  <c r="K16" i="14"/>
  <c r="I10" i="14"/>
  <c r="I18" i="14"/>
  <c r="J9" i="14"/>
  <c r="J17" i="14"/>
  <c r="K10" i="14"/>
  <c r="K18" i="14"/>
  <c r="J8" i="14"/>
  <c r="J16" i="14"/>
  <c r="I24" i="14"/>
  <c r="E37" i="14"/>
  <c r="I9" i="14"/>
  <c r="I17" i="14"/>
  <c r="I8" i="14"/>
  <c r="I16" i="14"/>
  <c r="K8" i="3"/>
  <c r="K16" i="3"/>
  <c r="K10" i="3"/>
  <c r="K18" i="3"/>
  <c r="J8" i="3"/>
  <c r="J16" i="3"/>
  <c r="I9" i="3"/>
  <c r="I17" i="3"/>
  <c r="I10" i="3"/>
  <c r="I18" i="3"/>
  <c r="J10" i="3"/>
  <c r="J18" i="3"/>
  <c r="I8" i="3"/>
  <c r="I16" i="3"/>
  <c r="K9" i="3"/>
  <c r="K17" i="3"/>
  <c r="E37" i="3"/>
  <c r="I22" i="3"/>
  <c r="J9" i="3"/>
  <c r="J17" i="3"/>
  <c r="I24" i="3"/>
  <c r="B22" i="24" l="1"/>
  <c r="E22" i="24" s="1"/>
  <c r="E23" i="24" s="1"/>
  <c r="E43" i="24"/>
  <c r="B23" i="23"/>
  <c r="E42" i="23"/>
  <c r="E44" i="23" s="1"/>
  <c r="E23" i="23"/>
  <c r="E24" i="23" s="1"/>
  <c r="B41" i="22"/>
  <c r="E41" i="22" s="1"/>
  <c r="E43" i="22" s="1"/>
  <c r="B22" i="22"/>
  <c r="E22" i="22" s="1"/>
  <c r="E23" i="22" s="1"/>
  <c r="B22" i="21"/>
  <c r="E22" i="21" s="1"/>
  <c r="E23" i="21" s="1"/>
  <c r="E41" i="21"/>
  <c r="E43" i="21" s="1"/>
  <c r="B22" i="20"/>
  <c r="E22" i="20" s="1"/>
  <c r="E23" i="20" s="1"/>
  <c r="E41" i="20"/>
  <c r="E43" i="20" s="1"/>
  <c r="B22" i="19"/>
  <c r="E22" i="19" s="1"/>
  <c r="E23" i="19" s="1"/>
  <c r="E41" i="19"/>
  <c r="E43" i="19" s="1"/>
  <c r="E45" i="24" l="1"/>
  <c r="E46" i="23"/>
  <c r="I8" i="23" s="1"/>
  <c r="I16" i="23" s="1"/>
  <c r="E45" i="22"/>
  <c r="E47" i="22" s="1"/>
  <c r="E45" i="21"/>
  <c r="E47" i="21" s="1"/>
  <c r="E45" i="20"/>
  <c r="I22" i="20" s="1"/>
  <c r="E45" i="19"/>
  <c r="E47" i="19" s="1"/>
  <c r="I23" i="24" l="1"/>
  <c r="K9" i="24"/>
  <c r="K18" i="24" s="1"/>
  <c r="K10" i="24"/>
  <c r="K19" i="24" s="1"/>
  <c r="J10" i="24"/>
  <c r="J19" i="24" s="1"/>
  <c r="I10" i="24"/>
  <c r="I19" i="24" s="1"/>
  <c r="J9" i="24"/>
  <c r="J18" i="24" s="1"/>
  <c r="K8" i="24"/>
  <c r="K17" i="24" s="1"/>
  <c r="I9" i="24"/>
  <c r="I18" i="24" s="1"/>
  <c r="I25" i="24"/>
  <c r="I24" i="24"/>
  <c r="J8" i="24"/>
  <c r="J17" i="24" s="1"/>
  <c r="I8" i="24"/>
  <c r="I17" i="24" s="1"/>
  <c r="E47" i="24"/>
  <c r="I23" i="23"/>
  <c r="I24" i="23"/>
  <c r="E48" i="23"/>
  <c r="I22" i="23"/>
  <c r="J8" i="23"/>
  <c r="J16" i="23" s="1"/>
  <c r="K8" i="23"/>
  <c r="K16" i="23" s="1"/>
  <c r="J9" i="23"/>
  <c r="J17" i="23" s="1"/>
  <c r="K9" i="23"/>
  <c r="K17" i="23" s="1"/>
  <c r="I9" i="23"/>
  <c r="I17" i="23" s="1"/>
  <c r="I10" i="23"/>
  <c r="I18" i="23" s="1"/>
  <c r="J10" i="23"/>
  <c r="J18" i="23" s="1"/>
  <c r="K10" i="23"/>
  <c r="K18" i="23" s="1"/>
  <c r="I8" i="22"/>
  <c r="I16" i="22" s="1"/>
  <c r="J10" i="22"/>
  <c r="J18" i="22" s="1"/>
  <c r="K9" i="22"/>
  <c r="K17" i="22" s="1"/>
  <c r="I23" i="22"/>
  <c r="J8" i="22"/>
  <c r="J16" i="22" s="1"/>
  <c r="I24" i="22"/>
  <c r="I9" i="22"/>
  <c r="I17" i="22" s="1"/>
  <c r="J9" i="22"/>
  <c r="J17" i="22" s="1"/>
  <c r="K8" i="22"/>
  <c r="K16" i="22" s="1"/>
  <c r="I10" i="22"/>
  <c r="I18" i="22" s="1"/>
  <c r="K10" i="22"/>
  <c r="K18" i="22" s="1"/>
  <c r="I22" i="22"/>
  <c r="J9" i="21"/>
  <c r="J17" i="21" s="1"/>
  <c r="K8" i="21"/>
  <c r="K16" i="21" s="1"/>
  <c r="I8" i="21"/>
  <c r="I16" i="21" s="1"/>
  <c r="J10" i="21"/>
  <c r="J18" i="21" s="1"/>
  <c r="I24" i="21"/>
  <c r="I9" i="21"/>
  <c r="I17" i="21" s="1"/>
  <c r="I23" i="21"/>
  <c r="J8" i="21"/>
  <c r="J16" i="21" s="1"/>
  <c r="K9" i="21"/>
  <c r="K17" i="21" s="1"/>
  <c r="I10" i="21"/>
  <c r="I18" i="21" s="1"/>
  <c r="K10" i="21"/>
  <c r="K18" i="21" s="1"/>
  <c r="I22" i="21"/>
  <c r="I23" i="20"/>
  <c r="K8" i="20"/>
  <c r="K16" i="20" s="1"/>
  <c r="I8" i="20"/>
  <c r="I16" i="20" s="1"/>
  <c r="K10" i="20"/>
  <c r="K18" i="20" s="1"/>
  <c r="E47" i="20"/>
  <c r="J8" i="20"/>
  <c r="J16" i="20" s="1"/>
  <c r="K9" i="20"/>
  <c r="K17" i="20" s="1"/>
  <c r="I24" i="20"/>
  <c r="J9" i="20"/>
  <c r="J17" i="20" s="1"/>
  <c r="I10" i="20"/>
  <c r="I18" i="20" s="1"/>
  <c r="J10" i="20"/>
  <c r="J18" i="20" s="1"/>
  <c r="I9" i="20"/>
  <c r="I17" i="20" s="1"/>
  <c r="I10" i="19"/>
  <c r="I18" i="19" s="1"/>
  <c r="I8" i="19"/>
  <c r="I16" i="19" s="1"/>
  <c r="I23" i="19"/>
  <c r="J8" i="19"/>
  <c r="J16" i="19" s="1"/>
  <c r="K8" i="19"/>
  <c r="K16" i="19" s="1"/>
  <c r="I24" i="19"/>
  <c r="I9" i="19"/>
  <c r="I17" i="19" s="1"/>
  <c r="J9" i="19"/>
  <c r="J17" i="19" s="1"/>
  <c r="J10" i="19"/>
  <c r="J18" i="19" s="1"/>
  <c r="K9" i="19"/>
  <c r="K17" i="19" s="1"/>
  <c r="K10" i="19"/>
  <c r="K18" i="19" s="1"/>
  <c r="I22" i="19"/>
</calcChain>
</file>

<file path=xl/sharedStrings.xml><?xml version="1.0" encoding="utf-8"?>
<sst xmlns="http://schemas.openxmlformats.org/spreadsheetml/2006/main" count="1084" uniqueCount="86">
  <si>
    <t>VARIABLE COSTS</t>
  </si>
  <si>
    <t>Estimated Costs - Do not make changes here.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</si>
  <si>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</si>
  <si>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</si>
  <si>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</si>
  <si>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</si>
  <si>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</si>
  <si>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</si>
  <si>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</si>
  <si>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</si>
  <si>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</si>
  <si>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</si>
  <si>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</si>
  <si>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</si>
  <si>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</si>
  <si>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</si>
  <si>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</si>
  <si>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</si>
  <si>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Poor</t>
  </si>
  <si>
    <t>acre</t>
  </si>
  <si>
    <t xml:space="preserve">Breakeven Price at Different </t>
  </si>
  <si>
    <t>Total Variable Costs</t>
  </si>
  <si>
    <t>application</t>
  </si>
  <si>
    <t>Land Charge</t>
  </si>
  <si>
    <t>Total Fixed Costs</t>
  </si>
  <si>
    <t>Total Costs</t>
  </si>
  <si>
    <t>Expected Gross Revenue at Average Price</t>
  </si>
  <si>
    <t>Net Returns</t>
  </si>
  <si>
    <t>Net Returns Based On Example Costs</t>
  </si>
  <si>
    <t>qt</t>
  </si>
  <si>
    <t>oz</t>
  </si>
  <si>
    <t>Soil Test</t>
  </si>
  <si>
    <t>Acre</t>
  </si>
  <si>
    <t>Pound</t>
  </si>
  <si>
    <t>Spreading Fertilizer</t>
  </si>
  <si>
    <t>Pesticide Spraying</t>
  </si>
  <si>
    <t>Herbicide - Surfactant</t>
  </si>
  <si>
    <t>Insecticde - Warrior II</t>
  </si>
  <si>
    <t>University of Delaware Cooperative Extension Forage Budgets</t>
  </si>
  <si>
    <t>Alfalfa</t>
  </si>
  <si>
    <t>Fescue</t>
  </si>
  <si>
    <t>Timothy</t>
  </si>
  <si>
    <t>Orchardgrass Fescue Mix</t>
  </si>
  <si>
    <t>Orchardgrass Alfalfa Mix</t>
  </si>
  <si>
    <t>Orchardgrass</t>
  </si>
  <si>
    <t>Herbicide - Round Up</t>
  </si>
  <si>
    <t>Sulfur</t>
  </si>
  <si>
    <t>Profit or Loss Per Bale On Example Costs</t>
  </si>
  <si>
    <t>Boron</t>
  </si>
  <si>
    <t>Yield Assumption (small square bales/A)</t>
  </si>
  <si>
    <t>Yield Assumption (small sqaure bales/A)</t>
  </si>
  <si>
    <t>pt</t>
  </si>
  <si>
    <t>Raking</t>
  </si>
  <si>
    <t>Bailing (Small Squares)</t>
  </si>
  <si>
    <t>Cutting Hay</t>
  </si>
  <si>
    <r>
      <t>Seed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</si>
  <si>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Budget includes both establishment expenses and annualized expenses. 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</si>
  <si>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</si>
  <si>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</si>
  <si>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</si>
  <si>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r>
      <t>Interest on Fall Custom Charges</t>
    </r>
    <r>
      <rPr>
        <vertAlign val="superscript"/>
        <sz val="10"/>
        <rFont val="Calibri"/>
        <family val="2"/>
      </rPr>
      <t>3</t>
    </r>
  </si>
  <si>
    <r>
      <t>Broadcast Seeding</t>
    </r>
    <r>
      <rPr>
        <vertAlign val="superscript"/>
        <sz val="10"/>
        <rFont val="Calibri"/>
        <family val="2"/>
      </rPr>
      <t>1</t>
    </r>
  </si>
  <si>
    <r>
      <t>Vertical Tillage</t>
    </r>
    <r>
      <rPr>
        <vertAlign val="superscript"/>
        <sz val="10"/>
        <rFont val="Calibri"/>
        <family val="2"/>
      </rPr>
      <t>1</t>
    </r>
  </si>
  <si>
    <t>Yield Assumptions (small square bales/A)</t>
  </si>
  <si>
    <t>Herbicide - Prowl</t>
  </si>
  <si>
    <t>Herbicide - 2-4D Amine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</si>
  <si>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Budget includes both establishment expenses and annualized expenses.</t>
    </r>
  </si>
  <si>
    <r>
      <t>3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</si>
  <si>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t xml:space="preserve">Cutting Hay </t>
  </si>
  <si>
    <t>Insecticide - Warrior II</t>
  </si>
  <si>
    <t>Price Assumptions ($/bale)</t>
  </si>
  <si>
    <t xml:space="preserve">FIXED COSTS </t>
  </si>
  <si>
    <t>Bailing Small Squares</t>
  </si>
  <si>
    <t>Profit or Loss Per Bales On Example Costs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</si>
  <si>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 xml:space="preserve">Budget includes both establishment and annualized expenses. </t>
    </r>
  </si>
  <si>
    <r>
      <t>Orchardgrass Seed</t>
    </r>
    <r>
      <rPr>
        <vertAlign val="superscript"/>
        <sz val="10"/>
        <rFont val="Calibri"/>
        <family val="2"/>
      </rPr>
      <t>1</t>
    </r>
  </si>
  <si>
    <r>
      <t>Fesuce Seed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</si>
  <si>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</si>
  <si>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Budget includes both establishment and annualized expenses</t>
    </r>
  </si>
  <si>
    <t>Price Assumptions ($/bales)</t>
  </si>
  <si>
    <t>Yield Assumptions (bales/A)</t>
  </si>
  <si>
    <r>
      <t>Alfalfa Seed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</si>
  <si>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Budget includes both establishment and annualized expenses. </t>
    </r>
  </si>
  <si>
    <t>Tedding</t>
  </si>
  <si>
    <t>Accumulator</t>
  </si>
  <si>
    <r>
      <t>Interest on Fixed Costs</t>
    </r>
    <r>
      <rPr>
        <vertAlign val="superscript"/>
        <sz val="10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</si>
</sst>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color indexed="9"/>
      <name val="Calibri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Calibri"/>
      <family val="2"/>
    </font>
    <font>
      <b/>
      <sz val="10"/>
      <color theme="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3" applyFont="1"/>
    <xf numFmtId="0" fontId="5" fillId="0" borderId="0" xfId="3" applyFont="1"/>
    <xf numFmtId="0" fontId="7" fillId="0" borderId="0" xfId="3" applyFont="1"/>
    <xf numFmtId="0" fontId="1" fillId="0" borderId="0" xfId="3"/>
    <xf numFmtId="0" fontId="8" fillId="0" borderId="0" xfId="3" applyFont="1"/>
    <xf numFmtId="0" fontId="9" fillId="0" borderId="0" xfId="3" applyFont="1"/>
    <xf numFmtId="0" fontId="10" fillId="2" borderId="0" xfId="3" applyFont="1" applyFill="1"/>
    <xf numFmtId="0" fontId="9" fillId="2" borderId="0" xfId="3" applyFont="1" applyFill="1"/>
    <xf numFmtId="0" fontId="7" fillId="2" borderId="0" xfId="3" applyFont="1" applyFill="1"/>
    <xf numFmtId="0" fontId="11" fillId="0" borderId="0" xfId="3" applyFont="1"/>
    <xf numFmtId="0" fontId="12" fillId="2" borderId="0" xfId="3" applyFont="1" applyFill="1"/>
    <xf numFmtId="0" fontId="10" fillId="2" borderId="0" xfId="3" applyFont="1" applyFill="1" applyAlignment="1">
      <alignment horizontal="center"/>
    </xf>
    <xf numFmtId="0" fontId="12" fillId="2" borderId="6" xfId="3" applyFont="1" applyFill="1" applyBorder="1"/>
    <xf numFmtId="0" fontId="7" fillId="0" borderId="2" xfId="3" applyFont="1" applyBorder="1"/>
    <xf numFmtId="164" fontId="7" fillId="0" borderId="2" xfId="3" applyNumberFormat="1" applyFont="1" applyBorder="1"/>
    <xf numFmtId="164" fontId="7" fillId="0" borderId="2" xfId="3" applyNumberFormat="1" applyFont="1" applyBorder="1" applyAlignment="1">
      <alignment horizontal="center"/>
    </xf>
    <xf numFmtId="0" fontId="6" fillId="0" borderId="0" xfId="3" applyFont="1"/>
    <xf numFmtId="0" fontId="6" fillId="3" borderId="4" xfId="3" applyFont="1" applyFill="1" applyBorder="1" applyAlignment="1">
      <alignment horizontal="center"/>
    </xf>
    <xf numFmtId="164" fontId="6" fillId="3" borderId="4" xfId="3" applyNumberFormat="1" applyFont="1" applyFill="1" applyBorder="1" applyAlignment="1">
      <alignment horizontal="center"/>
    </xf>
    <xf numFmtId="0" fontId="10" fillId="2" borderId="1" xfId="3" applyFont="1" applyFill="1" applyBorder="1"/>
    <xf numFmtId="8" fontId="6" fillId="0" borderId="5" xfId="3" applyNumberFormat="1" applyFont="1" applyBorder="1" applyAlignment="1">
      <alignment horizontal="center"/>
    </xf>
    <xf numFmtId="164" fontId="6" fillId="0" borderId="5" xfId="3" applyNumberFormat="1" applyFont="1" applyBorder="1" applyAlignment="1">
      <alignment horizontal="center"/>
    </xf>
    <xf numFmtId="0" fontId="6" fillId="0" borderId="3" xfId="3" applyFont="1" applyBorder="1"/>
    <xf numFmtId="0" fontId="6" fillId="0" borderId="7" xfId="3" applyFont="1" applyBorder="1"/>
    <xf numFmtId="164" fontId="7" fillId="0" borderId="0" xfId="3" applyNumberFormat="1" applyFont="1"/>
    <xf numFmtId="0" fontId="13" fillId="0" borderId="0" xfId="3" applyFont="1"/>
    <xf numFmtId="0" fontId="6" fillId="6" borderId="4" xfId="3" applyFont="1" applyFill="1" applyBorder="1" applyAlignment="1">
      <alignment horizontal="center"/>
    </xf>
    <xf numFmtId="164" fontId="6" fillId="6" borderId="4" xfId="3" applyNumberFormat="1" applyFont="1" applyFill="1" applyBorder="1" applyAlignment="1">
      <alignment horizontal="center"/>
    </xf>
    <xf numFmtId="0" fontId="10" fillId="4" borderId="1" xfId="3" applyFont="1" applyFill="1" applyBorder="1"/>
    <xf numFmtId="0" fontId="10" fillId="4" borderId="0" xfId="3" applyFont="1" applyFill="1"/>
    <xf numFmtId="8" fontId="6" fillId="6" borderId="5" xfId="3" applyNumberFormat="1" applyFont="1" applyFill="1" applyBorder="1" applyAlignment="1">
      <alignment horizontal="center"/>
    </xf>
    <xf numFmtId="164" fontId="6" fillId="6" borderId="5" xfId="3" applyNumberFormat="1" applyFont="1" applyFill="1" applyBorder="1" applyAlignment="1">
      <alignment horizontal="center"/>
    </xf>
    <xf numFmtId="0" fontId="6" fillId="0" borderId="2" xfId="3" applyFont="1" applyBorder="1"/>
    <xf numFmtId="0" fontId="15" fillId="4" borderId="0" xfId="3" applyFont="1" applyFill="1"/>
    <xf numFmtId="164" fontId="7" fillId="4" borderId="0" xfId="3" applyNumberFormat="1" applyFont="1" applyFill="1"/>
    <xf numFmtId="164" fontId="1" fillId="0" borderId="0" xfId="3" applyNumberFormat="1"/>
    <xf numFmtId="0" fontId="7" fillId="0" borderId="0" xfId="3" applyFont="1" applyProtection="1">
      <protection locked="0"/>
    </xf>
    <xf numFmtId="0" fontId="12" fillId="2" borderId="3" xfId="3" applyFont="1" applyFill="1" applyBorder="1"/>
    <xf numFmtId="0" fontId="12" fillId="2" borderId="8" xfId="3" applyFont="1" applyFill="1" applyBorder="1"/>
    <xf numFmtId="0" fontId="7" fillId="0" borderId="8" xfId="3" applyFont="1" applyBorder="1"/>
    <xf numFmtId="164" fontId="7" fillId="0" borderId="7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16" fillId="2" borderId="8" xfId="3" applyFont="1" applyFill="1" applyBorder="1"/>
    <xf numFmtId="0" fontId="17" fillId="0" borderId="8" xfId="3" applyFont="1" applyBorder="1"/>
    <xf numFmtId="164" fontId="6" fillId="5" borderId="7" xfId="3" applyNumberFormat="1" applyFont="1" applyFill="1" applyBorder="1" applyAlignment="1">
      <alignment horizontal="center"/>
    </xf>
    <xf numFmtId="0" fontId="14" fillId="0" borderId="0" xfId="3" applyFont="1"/>
    <xf numFmtId="0" fontId="17" fillId="0" borderId="0" xfId="3" applyFont="1"/>
    <xf numFmtId="10" fontId="7" fillId="0" borderId="2" xfId="3" applyNumberFormat="1" applyFont="1" applyBorder="1"/>
    <xf numFmtId="0" fontId="6" fillId="7" borderId="2" xfId="3" applyFont="1" applyFill="1" applyBorder="1"/>
    <xf numFmtId="164" fontId="6" fillId="7" borderId="2" xfId="3" applyNumberFormat="1" applyFont="1" applyFill="1" applyBorder="1" applyAlignment="1">
      <alignment horizontal="center"/>
    </xf>
    <xf numFmtId="0" fontId="6" fillId="7" borderId="3" xfId="3" applyFont="1" applyFill="1" applyBorder="1" applyAlignment="1">
      <alignment horizontal="right"/>
    </xf>
    <xf numFmtId="0" fontId="7" fillId="7" borderId="8" xfId="3" applyFont="1" applyFill="1" applyBorder="1"/>
    <xf numFmtId="164" fontId="7" fillId="7" borderId="7" xfId="3" applyNumberFormat="1" applyFont="1" applyFill="1" applyBorder="1"/>
    <xf numFmtId="10" fontId="7" fillId="0" borderId="2" xfId="1" applyNumberFormat="1" applyFont="1" applyBorder="1"/>
    <xf numFmtId="0" fontId="18" fillId="0" borderId="0" xfId="3" applyFont="1"/>
    <xf numFmtId="0" fontId="7" fillId="0" borderId="0" xfId="3" applyFont="1" applyFill="1"/>
    <xf numFmtId="164" fontId="11" fillId="0" borderId="0" xfId="3" applyNumberFormat="1" applyFont="1" applyFill="1" applyAlignment="1">
      <alignment horizontal="center"/>
    </xf>
    <xf numFmtId="164" fontId="7" fillId="0" borderId="0" xfId="3" applyNumberFormat="1" applyFont="1" applyFill="1" applyAlignment="1">
      <alignment horizontal="center"/>
    </xf>
    <xf numFmtId="0" fontId="6" fillId="0" borderId="0" xfId="3" applyFont="1" applyBorder="1"/>
    <xf numFmtId="164" fontId="7" fillId="0" borderId="0" xfId="3" applyNumberFormat="1" applyFont="1" applyBorder="1"/>
    <xf numFmtId="164" fontId="7" fillId="0" borderId="0" xfId="3" applyNumberFormat="1" applyFont="1" applyFill="1"/>
    <xf numFmtId="164" fontId="1" fillId="0" borderId="0" xfId="3" applyNumberFormat="1" applyFill="1"/>
    <xf numFmtId="164" fontId="7" fillId="0" borderId="0" xfId="3" applyNumberFormat="1" applyFont="1" applyBorder="1" applyAlignment="1">
      <alignment horizontal="center"/>
    </xf>
    <xf numFmtId="0" fontId="1" fillId="0" borderId="0" xfId="3" applyFill="1"/>
    <xf numFmtId="164" fontId="7" fillId="0" borderId="0" xfId="3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center"/>
    </xf>
    <xf numFmtId="8" fontId="6" fillId="8" borderId="5" xfId="3" applyNumberFormat="1" applyFont="1" applyFill="1" applyBorder="1" applyAlignment="1">
      <alignment horizontal="center"/>
    </xf>
    <xf numFmtId="164" fontId="6" fillId="8" borderId="5" xfId="3" applyNumberFormat="1" applyFont="1" applyFill="1" applyBorder="1" applyAlignment="1">
      <alignment horizontal="center"/>
    </xf>
    <xf numFmtId="0" fontId="6" fillId="8" borderId="7" xfId="3" applyFont="1" applyFill="1" applyBorder="1"/>
    <xf numFmtId="0" fontId="6" fillId="8" borderId="2" xfId="3" applyFont="1" applyFill="1" applyBorder="1"/>
    <xf numFmtId="0" fontId="7" fillId="8" borderId="2" xfId="3" applyFont="1" applyFill="1" applyBorder="1"/>
    <xf numFmtId="164" fontId="7" fillId="8" borderId="2" xfId="3" applyNumberFormat="1" applyFont="1" applyFill="1" applyBorder="1"/>
    <xf numFmtId="10" fontId="7" fillId="8" borderId="2" xfId="1" applyNumberFormat="1" applyFont="1" applyFill="1" applyBorder="1"/>
    <xf numFmtId="10" fontId="7" fillId="8" borderId="2" xfId="3" applyNumberFormat="1" applyFont="1" applyFill="1" applyBorder="1"/>
  </cellXfs>
  <cellStyles count="4">
    <cellStyle name="Normal" xfId="0" builtinId="0"/>
    <cellStyle name="Normal 2" xfId="2" xr:uid="{E882CF1C-7AFD-43D7-8E85-31B3D51DBD0D}"/>
    <cellStyle name="Normal 3" xfId="3" xr:uid="{BAD3D1D8-F3A7-43CF-9A40-0E652C0CE2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13CE-CB50-45ED-8278-9A2892E9EAAC}">
  <sheetPr>
    <pageSetUpPr fitToPage="1"/>
  </sheetPr>
  <dimension ref="A1:L56"/>
  <sheetViews>
    <sheetView tabSelected="1"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3.85546875" style="4" customWidth="1"/>
    <col min="9" max="16384" width="9.140625" style="4"/>
  </cols>
  <sheetData>
    <row r="1" spans="1:11" ht="15.75" x14ac:dyDescent="0.25">
      <c r="A1" s="1" t="s">
        <v>39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14">
        <v>20</v>
      </c>
      <c r="E6" s="16">
        <f t="shared" ref="E6:E8" si="0">(C6*D6)</f>
        <v>16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14">
        <v>100</v>
      </c>
      <c r="E7" s="16">
        <f t="shared" si="0"/>
        <v>76</v>
      </c>
      <c r="F7" s="58"/>
      <c r="G7" s="20" t="s">
        <v>49</v>
      </c>
      <c r="H7" s="7"/>
      <c r="I7" s="21">
        <v>20</v>
      </c>
      <c r="J7" s="22">
        <v>16</v>
      </c>
      <c r="K7" s="21">
        <v>12</v>
      </c>
    </row>
    <row r="8" spans="1:11" x14ac:dyDescent="0.25">
      <c r="A8" s="14" t="s">
        <v>13</v>
      </c>
      <c r="B8" s="14" t="s">
        <v>8</v>
      </c>
      <c r="C8" s="15">
        <v>0.4</v>
      </c>
      <c r="D8" s="14">
        <v>240</v>
      </c>
      <c r="E8" s="16">
        <f t="shared" si="0"/>
        <v>96</v>
      </c>
      <c r="F8" s="58"/>
      <c r="G8" s="33" t="s">
        <v>14</v>
      </c>
      <c r="H8" s="24">
        <v>150</v>
      </c>
      <c r="I8" s="16">
        <f>SUM(I7*H8)-E35</f>
        <v>1766.6151</v>
      </c>
      <c r="J8" s="16">
        <f>SUM(J7*H8)-E35</f>
        <v>1166.6151</v>
      </c>
      <c r="K8" s="16">
        <f>SUM(K7*H8)-E35</f>
        <v>566.61509999999998</v>
      </c>
    </row>
    <row r="9" spans="1:11" x14ac:dyDescent="0.25">
      <c r="A9" s="14" t="s">
        <v>48</v>
      </c>
      <c r="B9" s="14" t="s">
        <v>8</v>
      </c>
      <c r="C9" s="15">
        <v>1.76</v>
      </c>
      <c r="D9" s="14">
        <v>1</v>
      </c>
      <c r="E9" s="16">
        <f>(C9*D9)</f>
        <v>1.76</v>
      </c>
      <c r="F9" s="58"/>
      <c r="G9" s="33" t="s">
        <v>17</v>
      </c>
      <c r="H9" s="24">
        <v>100</v>
      </c>
      <c r="I9" s="16">
        <f>SUM(I7*H9)-E35</f>
        <v>766.61509999999998</v>
      </c>
      <c r="J9" s="16">
        <f>SUM(J7*H9)-E35</f>
        <v>366.61509999999998</v>
      </c>
      <c r="K9" s="16">
        <f>SUM(K7*H9)-E35</f>
        <v>-33.384900000000016</v>
      </c>
    </row>
    <row r="10" spans="1:11" x14ac:dyDescent="0.25">
      <c r="A10" s="14" t="s">
        <v>46</v>
      </c>
      <c r="B10" s="14" t="s">
        <v>8</v>
      </c>
      <c r="C10" s="15">
        <v>0.65</v>
      </c>
      <c r="D10" s="14">
        <v>30</v>
      </c>
      <c r="E10" s="16">
        <f>(C10*D10)</f>
        <v>19.5</v>
      </c>
      <c r="F10" s="58"/>
      <c r="G10" s="33" t="s">
        <v>18</v>
      </c>
      <c r="H10" s="24">
        <v>50</v>
      </c>
      <c r="I10" s="16">
        <f>SUM(I7*H10)-E35</f>
        <v>-233.38490000000002</v>
      </c>
      <c r="J10" s="16">
        <f>SUM(J7*H10)-E35</f>
        <v>-433.38490000000002</v>
      </c>
      <c r="K10" s="16">
        <f>SUM(K7*H10)-E35</f>
        <v>-633.38490000000002</v>
      </c>
    </row>
    <row r="11" spans="1:11" x14ac:dyDescent="0.25">
      <c r="A11" s="14" t="s">
        <v>15</v>
      </c>
      <c r="B11" s="14" t="s">
        <v>16</v>
      </c>
      <c r="C11" s="15">
        <v>60</v>
      </c>
      <c r="D11" s="14">
        <v>2</v>
      </c>
      <c r="E11" s="16">
        <f>(C11*D11)/3</f>
        <v>40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31</v>
      </c>
      <c r="B12" s="14" t="s">
        <v>32</v>
      </c>
      <c r="C12" s="15">
        <v>12</v>
      </c>
      <c r="D12" s="14">
        <v>1</v>
      </c>
      <c r="E12" s="16">
        <f t="shared" ref="E12:E16" si="1">(C12*D12)</f>
        <v>12</v>
      </c>
      <c r="F12" s="58"/>
      <c r="H12" s="26" t="s">
        <v>47</v>
      </c>
    </row>
    <row r="13" spans="1:11" ht="15.75" x14ac:dyDescent="0.25">
      <c r="A13" s="14" t="s">
        <v>55</v>
      </c>
      <c r="B13" s="14" t="s">
        <v>33</v>
      </c>
      <c r="C13" s="15">
        <v>16</v>
      </c>
      <c r="D13" s="14">
        <v>25</v>
      </c>
      <c r="E13" s="16">
        <f t="shared" si="1"/>
        <v>400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45</v>
      </c>
      <c r="B14" s="14" t="s">
        <v>30</v>
      </c>
      <c r="C14" s="15">
        <v>0.19</v>
      </c>
      <c r="D14" s="14">
        <v>24</v>
      </c>
      <c r="E14" s="16">
        <f>(C14*D14)</f>
        <v>4.5600000000000005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36</v>
      </c>
      <c r="B15" s="14" t="s">
        <v>51</v>
      </c>
      <c r="C15" s="15">
        <v>2.19</v>
      </c>
      <c r="D15" s="14">
        <v>1</v>
      </c>
      <c r="E15" s="16">
        <f t="shared" si="1"/>
        <v>2.19</v>
      </c>
      <c r="F15" s="58"/>
      <c r="G15" s="20" t="s">
        <v>50</v>
      </c>
      <c r="H15" s="30"/>
      <c r="I15" s="31">
        <v>20</v>
      </c>
      <c r="J15" s="32">
        <v>16</v>
      </c>
      <c r="K15" s="31">
        <v>12</v>
      </c>
    </row>
    <row r="16" spans="1:11" x14ac:dyDescent="0.25">
      <c r="A16" s="14" t="s">
        <v>37</v>
      </c>
      <c r="B16" s="14" t="s">
        <v>30</v>
      </c>
      <c r="C16" s="15">
        <v>1.33</v>
      </c>
      <c r="D16" s="14">
        <v>4</v>
      </c>
      <c r="E16" s="16">
        <f t="shared" si="1"/>
        <v>5.32</v>
      </c>
      <c r="F16" s="65"/>
      <c r="G16" s="23" t="s">
        <v>14</v>
      </c>
      <c r="H16" s="33">
        <v>150</v>
      </c>
      <c r="I16" s="15">
        <f>I8/$H$8</f>
        <v>11.777434</v>
      </c>
      <c r="J16" s="15">
        <f>J8/$H$8</f>
        <v>7.7774339999999995</v>
      </c>
      <c r="K16" s="15">
        <f>K8/$H$8</f>
        <v>3.777434</v>
      </c>
    </row>
    <row r="17" spans="1:12" ht="15.75" x14ac:dyDescent="0.25">
      <c r="A17" s="14" t="s">
        <v>57</v>
      </c>
      <c r="B17" s="15">
        <f>SUM(E6:E16)</f>
        <v>673.33</v>
      </c>
      <c r="C17" s="48">
        <v>0.06</v>
      </c>
      <c r="D17" s="14">
        <v>6</v>
      </c>
      <c r="E17" s="16">
        <f>B17*(D17/12)*C17</f>
        <v>20.1999</v>
      </c>
      <c r="F17" s="58"/>
      <c r="G17" s="23" t="s">
        <v>17</v>
      </c>
      <c r="H17" s="33">
        <v>100</v>
      </c>
      <c r="I17" s="15">
        <f>I9/$H$9</f>
        <v>7.6661510000000002</v>
      </c>
      <c r="J17" s="15">
        <f>J9/$H$9</f>
        <v>3.6661509999999997</v>
      </c>
      <c r="K17" s="15">
        <f>K9/$H$9</f>
        <v>-0.33384900000000017</v>
      </c>
    </row>
    <row r="18" spans="1:12" x14ac:dyDescent="0.25">
      <c r="A18" s="51" t="s">
        <v>21</v>
      </c>
      <c r="B18" s="52"/>
      <c r="C18" s="52"/>
      <c r="D18" s="52"/>
      <c r="E18" s="53">
        <f>SUM(E6:E17)</f>
        <v>693.5299</v>
      </c>
      <c r="F18" s="58"/>
      <c r="G18" s="23" t="s">
        <v>18</v>
      </c>
      <c r="H18" s="33">
        <v>50</v>
      </c>
      <c r="I18" s="15">
        <f>I10/$H$10</f>
        <v>-4.6676980000000006</v>
      </c>
      <c r="J18" s="15">
        <f>J10/$H$10</f>
        <v>-8.6676979999999997</v>
      </c>
      <c r="K18" s="15">
        <f>K10/$H$10</f>
        <v>-12.667698</v>
      </c>
    </row>
    <row r="19" spans="1:12" x14ac:dyDescent="0.25">
      <c r="F19" s="58"/>
    </row>
    <row r="20" spans="1:12" x14ac:dyDescent="0.25">
      <c r="A20" s="7" t="s">
        <v>71</v>
      </c>
      <c r="B20" s="11"/>
      <c r="C20" s="11"/>
      <c r="D20" s="11"/>
      <c r="E20" s="11"/>
      <c r="F20" s="58"/>
      <c r="G20" s="34" t="s">
        <v>20</v>
      </c>
      <c r="H20" s="30"/>
      <c r="I20" s="30"/>
    </row>
    <row r="21" spans="1:12" x14ac:dyDescent="0.25">
      <c r="A21" s="49" t="s">
        <v>2</v>
      </c>
      <c r="B21" s="49" t="s">
        <v>3</v>
      </c>
      <c r="C21" s="49" t="s">
        <v>4</v>
      </c>
      <c r="D21" s="49" t="s">
        <v>5</v>
      </c>
      <c r="E21" s="50" t="s">
        <v>6</v>
      </c>
      <c r="F21" s="58"/>
      <c r="G21" s="20" t="s">
        <v>49</v>
      </c>
      <c r="H21" s="30"/>
      <c r="I21" s="35"/>
      <c r="K21" s="25"/>
    </row>
    <row r="22" spans="1:12" x14ac:dyDescent="0.25">
      <c r="A22" s="14" t="s">
        <v>34</v>
      </c>
      <c r="B22" s="14" t="s">
        <v>22</v>
      </c>
      <c r="C22" s="15">
        <v>10</v>
      </c>
      <c r="D22" s="14">
        <v>4</v>
      </c>
      <c r="E22" s="16">
        <f>C22*D22</f>
        <v>40</v>
      </c>
      <c r="F22" s="58"/>
      <c r="G22" s="23" t="s">
        <v>14</v>
      </c>
      <c r="H22" s="33">
        <v>150</v>
      </c>
      <c r="I22" s="15">
        <f>$E$35/H8</f>
        <v>8.2225660000000005</v>
      </c>
      <c r="K22" s="25"/>
    </row>
    <row r="23" spans="1:12" ht="15.75" x14ac:dyDescent="0.25">
      <c r="A23" s="14" t="s">
        <v>62</v>
      </c>
      <c r="B23" s="14" t="s">
        <v>22</v>
      </c>
      <c r="C23" s="15">
        <v>20.46</v>
      </c>
      <c r="D23" s="14">
        <v>1</v>
      </c>
      <c r="E23" s="16">
        <f>C23*D23</f>
        <v>20.46</v>
      </c>
      <c r="F23" s="61"/>
      <c r="G23" s="23" t="s">
        <v>17</v>
      </c>
      <c r="H23" s="33">
        <v>100</v>
      </c>
      <c r="I23" s="15">
        <f>$E$35/H9</f>
        <v>12.333849000000001</v>
      </c>
      <c r="J23" s="3"/>
      <c r="K23" s="25"/>
    </row>
    <row r="24" spans="1:12" ht="15.75" x14ac:dyDescent="0.25">
      <c r="A24" s="14" t="s">
        <v>61</v>
      </c>
      <c r="B24" s="14" t="s">
        <v>22</v>
      </c>
      <c r="C24" s="15">
        <v>11.77</v>
      </c>
      <c r="D24" s="14">
        <v>1</v>
      </c>
      <c r="E24" s="16">
        <f t="shared" ref="E24:E30" si="2">C24*D24</f>
        <v>11.77</v>
      </c>
      <c r="F24" s="61"/>
      <c r="G24" s="23" t="s">
        <v>18</v>
      </c>
      <c r="H24" s="33">
        <v>50</v>
      </c>
      <c r="I24" s="15">
        <f>$E$35/H10</f>
        <v>24.667698000000001</v>
      </c>
      <c r="J24" s="3"/>
      <c r="K24" s="25"/>
    </row>
    <row r="25" spans="1:12" x14ac:dyDescent="0.25">
      <c r="A25" s="14" t="s">
        <v>35</v>
      </c>
      <c r="B25" s="14" t="s">
        <v>19</v>
      </c>
      <c r="C25" s="15">
        <v>12.61</v>
      </c>
      <c r="D25" s="14">
        <v>3</v>
      </c>
      <c r="E25" s="16">
        <f t="shared" si="2"/>
        <v>37.83</v>
      </c>
      <c r="F25" s="56"/>
    </row>
    <row r="26" spans="1:12" x14ac:dyDescent="0.25">
      <c r="A26" s="14" t="s">
        <v>52</v>
      </c>
      <c r="B26" s="14" t="s">
        <v>19</v>
      </c>
      <c r="C26" s="15">
        <v>12.61</v>
      </c>
      <c r="D26" s="14">
        <v>4</v>
      </c>
      <c r="E26" s="16">
        <f t="shared" si="2"/>
        <v>50.44</v>
      </c>
      <c r="F26" s="57"/>
    </row>
    <row r="27" spans="1:12" x14ac:dyDescent="0.25">
      <c r="A27" s="14" t="s">
        <v>53</v>
      </c>
      <c r="B27" s="14" t="s">
        <v>19</v>
      </c>
      <c r="C27" s="15">
        <v>11</v>
      </c>
      <c r="D27" s="14">
        <v>4</v>
      </c>
      <c r="E27" s="16">
        <f t="shared" si="2"/>
        <v>44</v>
      </c>
      <c r="F27" s="58"/>
      <c r="L27" s="36"/>
    </row>
    <row r="28" spans="1:12" x14ac:dyDescent="0.25">
      <c r="A28" s="14" t="s">
        <v>83</v>
      </c>
      <c r="B28" s="14" t="s">
        <v>19</v>
      </c>
      <c r="C28" s="15">
        <v>9.5</v>
      </c>
      <c r="D28" s="14">
        <v>4</v>
      </c>
      <c r="E28" s="16">
        <f t="shared" si="2"/>
        <v>38</v>
      </c>
      <c r="F28" s="58"/>
      <c r="L28" s="36"/>
    </row>
    <row r="29" spans="1:12" x14ac:dyDescent="0.25">
      <c r="A29" s="14" t="s">
        <v>54</v>
      </c>
      <c r="B29" s="14" t="s">
        <v>19</v>
      </c>
      <c r="C29" s="15">
        <v>22</v>
      </c>
      <c r="D29" s="14">
        <v>4</v>
      </c>
      <c r="E29" s="16">
        <f t="shared" si="2"/>
        <v>88</v>
      </c>
      <c r="F29" s="58"/>
      <c r="L29" s="36"/>
    </row>
    <row r="30" spans="1:12" x14ac:dyDescent="0.25">
      <c r="A30" s="14" t="s">
        <v>84</v>
      </c>
      <c r="B30" s="14" t="s">
        <v>19</v>
      </c>
      <c r="C30" s="15">
        <v>12</v>
      </c>
      <c r="D30" s="14">
        <v>4</v>
      </c>
      <c r="E30" s="16">
        <f t="shared" si="2"/>
        <v>48</v>
      </c>
      <c r="F30" s="58"/>
      <c r="L30" s="36"/>
    </row>
    <row r="31" spans="1:12" ht="15.75" x14ac:dyDescent="0.25">
      <c r="A31" s="14" t="s">
        <v>85</v>
      </c>
      <c r="B31" s="15">
        <f>SUM(E22:E30)</f>
        <v>378.5</v>
      </c>
      <c r="C31" s="54">
        <v>0.06</v>
      </c>
      <c r="D31" s="14">
        <v>6</v>
      </c>
      <c r="E31" s="16">
        <f>B31*(D31/12)*C31</f>
        <v>11.355</v>
      </c>
      <c r="F31" s="58"/>
      <c r="L31" s="36"/>
    </row>
    <row r="32" spans="1:12" x14ac:dyDescent="0.25">
      <c r="A32" s="14" t="s">
        <v>23</v>
      </c>
      <c r="B32" s="14" t="s">
        <v>19</v>
      </c>
      <c r="C32" s="15">
        <v>150</v>
      </c>
      <c r="D32" s="14">
        <v>1</v>
      </c>
      <c r="E32" s="16">
        <f>C32*D32</f>
        <v>150</v>
      </c>
      <c r="F32" s="58"/>
    </row>
    <row r="33" spans="1:12" x14ac:dyDescent="0.25">
      <c r="A33" s="51" t="s">
        <v>24</v>
      </c>
      <c r="B33" s="52"/>
      <c r="C33" s="52"/>
      <c r="D33" s="52"/>
      <c r="E33" s="53">
        <f>SUM(E22:E32)</f>
        <v>539.85500000000002</v>
      </c>
      <c r="F33" s="58"/>
      <c r="L33" s="36"/>
    </row>
    <row r="34" spans="1:12" x14ac:dyDescent="0.25">
      <c r="F34" s="58"/>
      <c r="L34" s="36"/>
    </row>
    <row r="35" spans="1:12" x14ac:dyDescent="0.25">
      <c r="A35" s="38" t="s">
        <v>25</v>
      </c>
      <c r="B35" s="39"/>
      <c r="C35" s="40"/>
      <c r="D35" s="40"/>
      <c r="E35" s="41">
        <f>E18+E33</f>
        <v>1233.3849</v>
      </c>
      <c r="F35" s="58"/>
      <c r="G35" s="3"/>
      <c r="H35" s="3"/>
      <c r="I35" s="3"/>
      <c r="J35" s="3"/>
      <c r="K35" s="25"/>
      <c r="L35" s="36"/>
    </row>
    <row r="36" spans="1:12" x14ac:dyDescent="0.25">
      <c r="A36" s="38" t="s">
        <v>26</v>
      </c>
      <c r="B36" s="39"/>
      <c r="C36" s="40"/>
      <c r="D36" s="40"/>
      <c r="E36" s="41">
        <f>(J7*H9)</f>
        <v>1600</v>
      </c>
      <c r="F36" s="62"/>
      <c r="G36" s="3"/>
      <c r="H36" s="3"/>
      <c r="I36" s="3"/>
      <c r="J36" s="3"/>
      <c r="K36" s="25"/>
      <c r="L36" s="36"/>
    </row>
    <row r="37" spans="1:12" x14ac:dyDescent="0.25">
      <c r="A37" s="38" t="s">
        <v>27</v>
      </c>
      <c r="B37" s="43"/>
      <c r="C37" s="44"/>
      <c r="D37" s="44"/>
      <c r="E37" s="45">
        <f>SUM(E36-E35)</f>
        <v>366.61509999999998</v>
      </c>
      <c r="F37" s="58"/>
      <c r="G37" s="3"/>
      <c r="H37" s="3"/>
      <c r="I37" s="3"/>
      <c r="J37" s="3"/>
      <c r="K37" s="25"/>
      <c r="L37" s="36"/>
    </row>
    <row r="38" spans="1:12" x14ac:dyDescent="0.25">
      <c r="F38" s="58"/>
      <c r="G38" s="3"/>
      <c r="H38" s="3"/>
      <c r="I38" s="3"/>
      <c r="J38" s="3"/>
      <c r="K38" s="25"/>
      <c r="L38" s="36"/>
    </row>
    <row r="39" spans="1:12" ht="15.75" x14ac:dyDescent="0.25">
      <c r="A39" s="55" t="s">
        <v>56</v>
      </c>
      <c r="F39" s="58"/>
      <c r="G39" s="25"/>
      <c r="H39" s="3"/>
      <c r="I39" s="3"/>
      <c r="J39" s="3"/>
      <c r="K39" s="3"/>
    </row>
    <row r="40" spans="1:12" x14ac:dyDescent="0.25">
      <c r="B40" s="3"/>
      <c r="C40" s="3"/>
      <c r="D40" s="3"/>
      <c r="E40" s="3"/>
      <c r="F40" s="61"/>
      <c r="G40" s="3"/>
      <c r="H40" s="3"/>
      <c r="I40" s="3"/>
      <c r="J40" s="3"/>
      <c r="K40" s="3"/>
    </row>
    <row r="41" spans="1:12" ht="15.75" x14ac:dyDescent="0.25">
      <c r="A41" s="46" t="s">
        <v>58</v>
      </c>
      <c r="B41" s="3"/>
      <c r="C41" s="3"/>
      <c r="D41" s="3"/>
      <c r="E41" s="3"/>
      <c r="F41" s="61"/>
      <c r="G41" s="3"/>
      <c r="H41" s="3"/>
      <c r="I41" s="3"/>
      <c r="J41" s="3"/>
      <c r="K41" s="3"/>
    </row>
    <row r="42" spans="1:12" x14ac:dyDescent="0.25">
      <c r="A42" s="3"/>
      <c r="B42" s="3"/>
      <c r="C42" s="3"/>
      <c r="D42" s="3"/>
      <c r="E42" s="3"/>
      <c r="F42" s="58"/>
      <c r="G42" s="37"/>
      <c r="H42" s="37"/>
      <c r="I42" s="37"/>
      <c r="J42" s="37"/>
      <c r="K42" s="37"/>
    </row>
    <row r="43" spans="1:12" ht="15.75" x14ac:dyDescent="0.25">
      <c r="A43" s="3" t="s">
        <v>59</v>
      </c>
      <c r="F43" s="58"/>
      <c r="G43" s="37"/>
      <c r="H43" s="37"/>
      <c r="I43" s="37"/>
      <c r="J43" s="37"/>
      <c r="K43" s="37"/>
    </row>
    <row r="44" spans="1:12" x14ac:dyDescent="0.25">
      <c r="F44" s="58"/>
      <c r="G44" s="37"/>
      <c r="H44" s="37"/>
      <c r="I44" s="37"/>
      <c r="J44" s="37"/>
      <c r="K44" s="37"/>
    </row>
    <row r="45" spans="1:12" x14ac:dyDescent="0.25">
      <c r="A45" s="55"/>
      <c r="B45" s="3"/>
      <c r="C45" s="3"/>
      <c r="D45" s="3"/>
      <c r="E45" s="3"/>
      <c r="F45" s="66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56"/>
      <c r="G46" s="3"/>
      <c r="H46" s="3"/>
      <c r="I46" s="3"/>
      <c r="J46" s="3"/>
      <c r="K46" s="3"/>
    </row>
    <row r="47" spans="1:12" x14ac:dyDescent="0.25">
      <c r="F47" s="56"/>
      <c r="G47" s="3"/>
      <c r="H47" s="3"/>
      <c r="I47" s="3"/>
      <c r="J47" s="3"/>
      <c r="K47" s="3"/>
    </row>
    <row r="48" spans="1:12" x14ac:dyDescent="0.25">
      <c r="F48" s="56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G49" s="3"/>
      <c r="H49" s="3"/>
      <c r="I49" s="3"/>
      <c r="J49" s="3"/>
      <c r="K49" s="3"/>
    </row>
    <row r="50" spans="2:11" x14ac:dyDescent="0.25">
      <c r="B50" s="47"/>
      <c r="C50" s="47"/>
      <c r="D50" s="47"/>
      <c r="E50" s="42"/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56"/>
      <c r="G51" s="3"/>
      <c r="H51" s="3"/>
      <c r="I51" s="3"/>
      <c r="J51" s="3"/>
      <c r="K51" s="3"/>
    </row>
    <row r="52" spans="2:11" x14ac:dyDescent="0.25">
      <c r="F52" s="56"/>
      <c r="G52" s="3"/>
      <c r="H52" s="3"/>
      <c r="I52" s="3"/>
      <c r="J52" s="3"/>
      <c r="K52" s="3"/>
    </row>
    <row r="53" spans="2:11" x14ac:dyDescent="0.25">
      <c r="F53" s="56"/>
      <c r="G53" s="3"/>
      <c r="H53" s="3"/>
      <c r="I53" s="3"/>
      <c r="J53" s="3"/>
      <c r="K53" s="3"/>
    </row>
    <row r="54" spans="2:11" x14ac:dyDescent="0.25">
      <c r="F54" s="66"/>
      <c r="G54" s="3"/>
      <c r="H54" s="3"/>
      <c r="I54" s="3"/>
      <c r="J54" s="3"/>
      <c r="K54" s="3"/>
    </row>
    <row r="55" spans="2:11" x14ac:dyDescent="0.25">
      <c r="F55" s="56"/>
      <c r="G55" s="3"/>
      <c r="H55" s="3"/>
      <c r="I55" s="3"/>
      <c r="J55" s="3"/>
      <c r="K55" s="3"/>
    </row>
    <row r="56" spans="2:11" x14ac:dyDescent="0.25">
      <c r="F56" s="56"/>
      <c r="G56" s="3"/>
      <c r="H56" s="3"/>
      <c r="I56" s="3"/>
      <c r="J56" s="3"/>
      <c r="K56" s="3"/>
    </row>
  </sheetData>
  <pageMargins left="0.7" right="0.7" top="0.75" bottom="0.75" header="0.3" footer="0.3"/>
  <pageSetup scale="81" orientation="landscape" r:id="rId1"/>
  <ignoredErrors>
    <ignoredError sqref="E31 E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2890-1F3C-4BD3-B536-BA7783A194F6}">
  <sheetPr>
    <pageSetUpPr fitToPage="1"/>
  </sheetPr>
  <dimension ref="A1:L66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.140625" style="4" customWidth="1"/>
    <col min="9" max="16384" width="9.140625" style="4"/>
  </cols>
  <sheetData>
    <row r="1" spans="1:11" ht="15.75" x14ac:dyDescent="0.25">
      <c r="A1" s="1" t="s">
        <v>42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72">
        <v>0.8</v>
      </c>
      <c r="D6" s="71">
        <v>180</v>
      </c>
      <c r="E6" s="16">
        <f t="shared" ref="E6:E22" si="0">(C6*D6)</f>
        <v>144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72">
        <v>0.76</v>
      </c>
      <c r="D7" s="71">
        <v>75</v>
      </c>
      <c r="E7" s="16">
        <f t="shared" si="0"/>
        <v>57</v>
      </c>
      <c r="F7" s="58"/>
      <c r="G7" s="20" t="s">
        <v>49</v>
      </c>
      <c r="H7" s="7"/>
      <c r="I7" s="67">
        <v>12</v>
      </c>
      <c r="J7" s="68">
        <v>10</v>
      </c>
      <c r="K7" s="67">
        <v>8</v>
      </c>
    </row>
    <row r="8" spans="1:11" x14ac:dyDescent="0.25">
      <c r="A8" s="14" t="s">
        <v>13</v>
      </c>
      <c r="B8" s="14" t="s">
        <v>8</v>
      </c>
      <c r="C8" s="72">
        <v>0.4</v>
      </c>
      <c r="D8" s="71">
        <v>180</v>
      </c>
      <c r="E8" s="16">
        <f t="shared" si="0"/>
        <v>72</v>
      </c>
      <c r="F8" s="58"/>
      <c r="G8" s="33" t="s">
        <v>14</v>
      </c>
      <c r="H8" s="69">
        <v>125</v>
      </c>
      <c r="I8" s="16">
        <f>SUM(I7*H8)-E46</f>
        <v>571.90195000000006</v>
      </c>
      <c r="J8" s="16">
        <f>SUM(J7*H8)-E46</f>
        <v>321.90195000000006</v>
      </c>
      <c r="K8" s="16">
        <f>SUM(K7*H8)-E46</f>
        <v>71.901950000000056</v>
      </c>
    </row>
    <row r="9" spans="1:11" x14ac:dyDescent="0.25">
      <c r="A9" s="14" t="s">
        <v>15</v>
      </c>
      <c r="B9" s="14" t="s">
        <v>16</v>
      </c>
      <c r="C9" s="72">
        <v>60</v>
      </c>
      <c r="D9" s="71">
        <v>2</v>
      </c>
      <c r="E9" s="16">
        <f>(C9*D9)/3</f>
        <v>40</v>
      </c>
      <c r="F9" s="58"/>
      <c r="G9" s="33" t="s">
        <v>17</v>
      </c>
      <c r="H9" s="69">
        <v>100</v>
      </c>
      <c r="I9" s="16">
        <f>SUM(I7*H9)-E46</f>
        <v>271.90195000000006</v>
      </c>
      <c r="J9" s="16">
        <f>SUM(J7*H9)-E46</f>
        <v>71.901950000000056</v>
      </c>
      <c r="K9" s="16">
        <f>SUM(K7*H9)-E46</f>
        <v>-128.09804999999994</v>
      </c>
    </row>
    <row r="10" spans="1:11" x14ac:dyDescent="0.25">
      <c r="A10" s="14" t="s">
        <v>31</v>
      </c>
      <c r="B10" s="14" t="s">
        <v>32</v>
      </c>
      <c r="C10" s="72">
        <v>12</v>
      </c>
      <c r="D10" s="71">
        <v>1</v>
      </c>
      <c r="E10" s="16">
        <f t="shared" si="0"/>
        <v>12</v>
      </c>
      <c r="F10" s="58"/>
      <c r="G10" s="33" t="s">
        <v>18</v>
      </c>
      <c r="H10" s="69">
        <v>75</v>
      </c>
      <c r="I10" s="16">
        <f>SUM(I7*H10)-E46</f>
        <v>-28.098049999999944</v>
      </c>
      <c r="J10" s="16">
        <f>SUM(J7*H10)-E46</f>
        <v>-178.09804999999994</v>
      </c>
      <c r="K10" s="16">
        <f>SUM(K7*H10)-E46</f>
        <v>-328.09804999999994</v>
      </c>
    </row>
    <row r="11" spans="1:11" x14ac:dyDescent="0.25">
      <c r="A11" s="14" t="s">
        <v>46</v>
      </c>
      <c r="B11" s="14" t="s">
        <v>8</v>
      </c>
      <c r="C11" s="72">
        <v>0.65</v>
      </c>
      <c r="D11" s="71">
        <v>20</v>
      </c>
      <c r="E11" s="16">
        <f t="shared" si="0"/>
        <v>13</v>
      </c>
      <c r="F11" s="58"/>
      <c r="G11" s="59"/>
      <c r="H11" s="59"/>
      <c r="I11" s="63"/>
      <c r="J11" s="63"/>
      <c r="K11" s="63"/>
    </row>
    <row r="12" spans="1:11" ht="15.75" x14ac:dyDescent="0.25">
      <c r="A12" s="14" t="s">
        <v>75</v>
      </c>
      <c r="B12" s="14" t="s">
        <v>33</v>
      </c>
      <c r="C12" s="72">
        <v>1.6</v>
      </c>
      <c r="D12" s="71">
        <v>10</v>
      </c>
      <c r="E12" s="16">
        <f t="shared" si="0"/>
        <v>16</v>
      </c>
      <c r="F12" s="58"/>
      <c r="H12" s="26" t="s">
        <v>73</v>
      </c>
    </row>
    <row r="13" spans="1:11" ht="15.75" x14ac:dyDescent="0.25">
      <c r="A13" s="14" t="s">
        <v>76</v>
      </c>
      <c r="B13" s="14" t="s">
        <v>33</v>
      </c>
      <c r="C13" s="72">
        <v>3.9</v>
      </c>
      <c r="D13" s="71">
        <v>15</v>
      </c>
      <c r="E13" s="16">
        <f t="shared" si="0"/>
        <v>58.5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64</v>
      </c>
      <c r="B14" s="14" t="s">
        <v>29</v>
      </c>
      <c r="C14" s="72">
        <v>9.8800000000000008</v>
      </c>
      <c r="D14" s="71">
        <v>2</v>
      </c>
      <c r="E14" s="16">
        <f t="shared" si="0"/>
        <v>19.760000000000002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36</v>
      </c>
      <c r="B15" s="14" t="s">
        <v>51</v>
      </c>
      <c r="C15" s="72">
        <v>2.19</v>
      </c>
      <c r="D15" s="71">
        <v>1</v>
      </c>
      <c r="E15" s="16">
        <f t="shared" si="0"/>
        <v>2.19</v>
      </c>
      <c r="F15" s="58"/>
      <c r="G15" s="29" t="s">
        <v>63</v>
      </c>
      <c r="H15" s="30"/>
      <c r="I15" s="67">
        <v>12</v>
      </c>
      <c r="J15" s="68">
        <v>10</v>
      </c>
      <c r="K15" s="67">
        <v>8</v>
      </c>
    </row>
    <row r="16" spans="1:11" x14ac:dyDescent="0.25">
      <c r="A16" s="14" t="s">
        <v>65</v>
      </c>
      <c r="B16" s="14" t="s">
        <v>51</v>
      </c>
      <c r="C16" s="72">
        <v>2.85</v>
      </c>
      <c r="D16" s="71">
        <v>1.5</v>
      </c>
      <c r="E16" s="16">
        <f t="shared" si="0"/>
        <v>4.2750000000000004</v>
      </c>
      <c r="F16" s="65"/>
      <c r="G16" s="23" t="s">
        <v>14</v>
      </c>
      <c r="H16" s="70">
        <v>125</v>
      </c>
      <c r="I16" s="15">
        <f>I8/$H$8</f>
        <v>4.5752156000000008</v>
      </c>
      <c r="J16" s="15">
        <f>J8/$H$8</f>
        <v>2.5752156000000004</v>
      </c>
      <c r="K16" s="15">
        <f>K8/$H$8</f>
        <v>0.57521560000000049</v>
      </c>
    </row>
    <row r="17" spans="1:12" x14ac:dyDescent="0.25">
      <c r="A17" s="14" t="s">
        <v>69</v>
      </c>
      <c r="B17" s="14" t="s">
        <v>30</v>
      </c>
      <c r="C17" s="72">
        <v>1.33</v>
      </c>
      <c r="D17" s="71">
        <v>4</v>
      </c>
      <c r="E17" s="16">
        <f t="shared" si="0"/>
        <v>5.32</v>
      </c>
      <c r="F17" s="58"/>
      <c r="G17" s="23" t="s">
        <v>17</v>
      </c>
      <c r="H17" s="70">
        <v>100</v>
      </c>
      <c r="I17" s="15">
        <f>I9/$H$9</f>
        <v>2.7190195000000004</v>
      </c>
      <c r="J17" s="15">
        <f>J9/$H$9</f>
        <v>0.71901950000000059</v>
      </c>
      <c r="K17" s="15">
        <f>K9/$H$9</f>
        <v>-1.2809804999999994</v>
      </c>
    </row>
    <row r="18" spans="1:12" x14ac:dyDescent="0.25">
      <c r="A18" s="71"/>
      <c r="B18" s="71"/>
      <c r="C18" s="72"/>
      <c r="D18" s="71"/>
      <c r="E18" s="16">
        <f t="shared" si="0"/>
        <v>0</v>
      </c>
      <c r="F18" s="58"/>
      <c r="G18" s="23" t="s">
        <v>18</v>
      </c>
      <c r="H18" s="70">
        <v>75</v>
      </c>
      <c r="I18" s="15">
        <f>I10/$H$10</f>
        <v>-0.3746406666666659</v>
      </c>
      <c r="J18" s="15">
        <f>J10/$H$10</f>
        <v>-2.3746406666666657</v>
      </c>
      <c r="K18" s="15">
        <f>K10/$H$10</f>
        <v>-4.3746406666666662</v>
      </c>
    </row>
    <row r="19" spans="1:12" x14ac:dyDescent="0.25">
      <c r="A19" s="71"/>
      <c r="B19" s="71"/>
      <c r="C19" s="72"/>
      <c r="D19" s="71"/>
      <c r="E19" s="16">
        <f t="shared" si="0"/>
        <v>0</v>
      </c>
      <c r="F19" s="58"/>
    </row>
    <row r="20" spans="1:12" x14ac:dyDescent="0.25">
      <c r="A20" s="71"/>
      <c r="B20" s="71"/>
      <c r="C20" s="72"/>
      <c r="D20" s="71"/>
      <c r="E20" s="16">
        <f t="shared" si="0"/>
        <v>0</v>
      </c>
      <c r="F20" s="58"/>
      <c r="G20" s="34" t="s">
        <v>20</v>
      </c>
      <c r="H20" s="30"/>
      <c r="I20" s="30"/>
    </row>
    <row r="21" spans="1:12" x14ac:dyDescent="0.25">
      <c r="A21" s="71"/>
      <c r="B21" s="71"/>
      <c r="C21" s="72"/>
      <c r="D21" s="71"/>
      <c r="E21" s="16">
        <f t="shared" si="0"/>
        <v>0</v>
      </c>
      <c r="F21" s="58"/>
      <c r="G21" s="29" t="s">
        <v>63</v>
      </c>
      <c r="H21" s="30"/>
      <c r="I21" s="35"/>
      <c r="K21" s="25"/>
    </row>
    <row r="22" spans="1:12" x14ac:dyDescent="0.25">
      <c r="A22" s="71"/>
      <c r="B22" s="71"/>
      <c r="C22" s="72"/>
      <c r="D22" s="71"/>
      <c r="E22" s="16">
        <f t="shared" si="0"/>
        <v>0</v>
      </c>
      <c r="F22" s="58"/>
      <c r="G22" s="23" t="s">
        <v>14</v>
      </c>
      <c r="H22" s="70">
        <v>125</v>
      </c>
      <c r="I22" s="15">
        <f>$E$46/H8</f>
        <v>7.4247843999999992</v>
      </c>
      <c r="K22" s="25"/>
    </row>
    <row r="23" spans="1:12" ht="15.75" x14ac:dyDescent="0.25">
      <c r="A23" s="14" t="s">
        <v>57</v>
      </c>
      <c r="B23" s="15">
        <f>SUM(E6:E22)</f>
        <v>444.04499999999996</v>
      </c>
      <c r="C23" s="74">
        <v>0.06</v>
      </c>
      <c r="D23" s="71">
        <v>6</v>
      </c>
      <c r="E23" s="16">
        <f>B23*(D23/12)*C23</f>
        <v>13.321349999999999</v>
      </c>
      <c r="F23" s="58"/>
      <c r="G23" s="23" t="s">
        <v>17</v>
      </c>
      <c r="H23" s="70">
        <v>100</v>
      </c>
      <c r="I23" s="15">
        <f>$E$46/H9</f>
        <v>9.2809805000000001</v>
      </c>
      <c r="J23" s="3"/>
      <c r="K23" s="25"/>
    </row>
    <row r="24" spans="1:12" x14ac:dyDescent="0.25">
      <c r="A24" s="51" t="s">
        <v>21</v>
      </c>
      <c r="B24" s="52"/>
      <c r="C24" s="52"/>
      <c r="D24" s="52"/>
      <c r="E24" s="53">
        <f>SUM(E6:E23)</f>
        <v>457.36634999999995</v>
      </c>
      <c r="F24" s="58"/>
      <c r="G24" s="23" t="s">
        <v>18</v>
      </c>
      <c r="H24" s="70">
        <v>75</v>
      </c>
      <c r="I24" s="15">
        <f>$E$46/H10</f>
        <v>12.374640666666666</v>
      </c>
      <c r="J24" s="3"/>
      <c r="K24" s="25"/>
    </row>
    <row r="25" spans="1:12" x14ac:dyDescent="0.25">
      <c r="F25" s="58"/>
    </row>
    <row r="26" spans="1:12" x14ac:dyDescent="0.25">
      <c r="A26" s="7" t="s">
        <v>71</v>
      </c>
      <c r="B26" s="11"/>
      <c r="C26" s="11"/>
      <c r="D26" s="11"/>
      <c r="E26" s="11"/>
      <c r="F26" s="58"/>
    </row>
    <row r="27" spans="1:12" x14ac:dyDescent="0.25">
      <c r="A27" s="49" t="s">
        <v>2</v>
      </c>
      <c r="B27" s="49" t="s">
        <v>3</v>
      </c>
      <c r="C27" s="49" t="s">
        <v>4</v>
      </c>
      <c r="D27" s="49" t="s">
        <v>5</v>
      </c>
      <c r="E27" s="50" t="s">
        <v>6</v>
      </c>
      <c r="F27" s="61"/>
    </row>
    <row r="28" spans="1:12" x14ac:dyDescent="0.25">
      <c r="A28" s="14" t="s">
        <v>34</v>
      </c>
      <c r="B28" s="14" t="s">
        <v>22</v>
      </c>
      <c r="C28" s="72">
        <v>10</v>
      </c>
      <c r="D28" s="71">
        <v>4</v>
      </c>
      <c r="E28" s="16">
        <f>C28*D28</f>
        <v>40</v>
      </c>
      <c r="F28" s="61"/>
    </row>
    <row r="29" spans="1:12" ht="15.75" x14ac:dyDescent="0.25">
      <c r="A29" s="14" t="s">
        <v>62</v>
      </c>
      <c r="B29" s="14" t="s">
        <v>22</v>
      </c>
      <c r="C29" s="72">
        <v>20.46</v>
      </c>
      <c r="D29" s="71">
        <v>1</v>
      </c>
      <c r="E29" s="16">
        <f>C29*D29</f>
        <v>20.46</v>
      </c>
      <c r="F29" s="56"/>
    </row>
    <row r="30" spans="1:12" ht="15.75" x14ac:dyDescent="0.25">
      <c r="A30" s="14" t="s">
        <v>61</v>
      </c>
      <c r="B30" s="14" t="s">
        <v>22</v>
      </c>
      <c r="C30" s="72">
        <v>11.77</v>
      </c>
      <c r="D30" s="71">
        <v>1</v>
      </c>
      <c r="E30" s="16">
        <f t="shared" ref="E30:E31" si="1">C30*D30</f>
        <v>11.77</v>
      </c>
      <c r="F30" s="57"/>
    </row>
    <row r="31" spans="1:12" x14ac:dyDescent="0.25">
      <c r="A31" s="14" t="s">
        <v>35</v>
      </c>
      <c r="B31" s="14" t="s">
        <v>19</v>
      </c>
      <c r="C31" s="72">
        <v>12.61</v>
      </c>
      <c r="D31" s="71">
        <v>3</v>
      </c>
      <c r="E31" s="16">
        <f t="shared" si="1"/>
        <v>37.83</v>
      </c>
      <c r="F31" s="58"/>
    </row>
    <row r="32" spans="1:12" x14ac:dyDescent="0.25">
      <c r="A32" s="14" t="s">
        <v>52</v>
      </c>
      <c r="B32" s="14" t="s">
        <v>19</v>
      </c>
      <c r="C32" s="72">
        <v>12.61</v>
      </c>
      <c r="D32" s="71">
        <v>3</v>
      </c>
      <c r="E32" s="16">
        <f>C32*D32</f>
        <v>37.83</v>
      </c>
      <c r="F32" s="58"/>
      <c r="L32" s="36"/>
    </row>
    <row r="33" spans="1:12" x14ac:dyDescent="0.25">
      <c r="A33" s="14" t="s">
        <v>53</v>
      </c>
      <c r="B33" s="14" t="s">
        <v>19</v>
      </c>
      <c r="C33" s="72">
        <v>11</v>
      </c>
      <c r="D33" s="71">
        <v>3</v>
      </c>
      <c r="E33" s="16">
        <f>C33*D33</f>
        <v>33</v>
      </c>
      <c r="F33" s="58"/>
      <c r="L33" s="36"/>
    </row>
    <row r="34" spans="1:12" x14ac:dyDescent="0.25">
      <c r="A34" s="14" t="s">
        <v>83</v>
      </c>
      <c r="B34" s="14" t="s">
        <v>19</v>
      </c>
      <c r="C34" s="72">
        <v>9.5</v>
      </c>
      <c r="D34" s="71">
        <v>3</v>
      </c>
      <c r="E34" s="16">
        <f>C34*D34</f>
        <v>28.5</v>
      </c>
      <c r="F34" s="58"/>
      <c r="L34" s="36"/>
    </row>
    <row r="35" spans="1:12" x14ac:dyDescent="0.25">
      <c r="A35" s="14" t="s">
        <v>54</v>
      </c>
      <c r="B35" s="14" t="s">
        <v>19</v>
      </c>
      <c r="C35" s="72">
        <v>22</v>
      </c>
      <c r="D35" s="71">
        <v>3</v>
      </c>
      <c r="E35" s="16">
        <f>C35*D35</f>
        <v>66</v>
      </c>
      <c r="F35" s="58"/>
      <c r="L35" s="36"/>
    </row>
    <row r="36" spans="1:12" x14ac:dyDescent="0.25">
      <c r="A36" s="14" t="s">
        <v>84</v>
      </c>
      <c r="B36" s="14" t="s">
        <v>19</v>
      </c>
      <c r="C36" s="72">
        <v>12</v>
      </c>
      <c r="D36" s="71">
        <v>3</v>
      </c>
      <c r="E36" s="16">
        <f>C36*D36</f>
        <v>36</v>
      </c>
      <c r="F36" s="58"/>
      <c r="L36" s="36"/>
    </row>
    <row r="37" spans="1:12" x14ac:dyDescent="0.25">
      <c r="A37" s="71"/>
      <c r="B37" s="71"/>
      <c r="C37" s="72"/>
      <c r="D37" s="71"/>
      <c r="E37" s="16">
        <f>C37*D37</f>
        <v>0</v>
      </c>
      <c r="F37" s="58"/>
      <c r="L37" s="36"/>
    </row>
    <row r="38" spans="1:12" x14ac:dyDescent="0.25">
      <c r="A38" s="71"/>
      <c r="B38" s="71"/>
      <c r="C38" s="72"/>
      <c r="D38" s="71"/>
      <c r="E38" s="16">
        <f t="shared" ref="E38:E39" si="2">C38*D38</f>
        <v>0</v>
      </c>
      <c r="F38" s="58"/>
      <c r="L38" s="36"/>
    </row>
    <row r="39" spans="1:12" x14ac:dyDescent="0.25">
      <c r="A39" s="71"/>
      <c r="B39" s="71"/>
      <c r="C39" s="72"/>
      <c r="D39" s="71"/>
      <c r="E39" s="16">
        <f t="shared" si="2"/>
        <v>0</v>
      </c>
      <c r="F39" s="58"/>
      <c r="L39" s="36"/>
    </row>
    <row r="40" spans="1:12" x14ac:dyDescent="0.25">
      <c r="A40" s="71"/>
      <c r="B40" s="71"/>
      <c r="C40" s="72"/>
      <c r="D40" s="71"/>
      <c r="E40" s="16">
        <f>C40*D40</f>
        <v>0</v>
      </c>
      <c r="F40" s="58"/>
      <c r="L40" s="36"/>
    </row>
    <row r="41" spans="1:12" x14ac:dyDescent="0.25">
      <c r="A41" s="71"/>
      <c r="B41" s="71"/>
      <c r="C41" s="72"/>
      <c r="D41" s="71"/>
      <c r="E41" s="16">
        <f>C41*D41</f>
        <v>0</v>
      </c>
      <c r="F41" s="58"/>
      <c r="L41" s="36"/>
    </row>
    <row r="42" spans="1:12" ht="15.75" x14ac:dyDescent="0.25">
      <c r="A42" s="14" t="s">
        <v>85</v>
      </c>
      <c r="B42" s="15">
        <f>SUM(E28:E41)</f>
        <v>311.39</v>
      </c>
      <c r="C42" s="73">
        <v>0.06</v>
      </c>
      <c r="D42" s="71">
        <v>6</v>
      </c>
      <c r="E42" s="16">
        <f>B42*(D42/12)*C42</f>
        <v>9.3416999999999994</v>
      </c>
      <c r="F42" s="58"/>
    </row>
    <row r="43" spans="1:12" x14ac:dyDescent="0.25">
      <c r="A43" s="14" t="s">
        <v>23</v>
      </c>
      <c r="B43" s="14" t="s">
        <v>19</v>
      </c>
      <c r="C43" s="72">
        <v>150</v>
      </c>
      <c r="D43" s="71">
        <v>1</v>
      </c>
      <c r="E43" s="16">
        <f>C43*D43</f>
        <v>150</v>
      </c>
      <c r="F43" s="58"/>
      <c r="L43" s="36"/>
    </row>
    <row r="44" spans="1:12" x14ac:dyDescent="0.25">
      <c r="A44" s="51" t="s">
        <v>24</v>
      </c>
      <c r="B44" s="52"/>
      <c r="C44" s="52"/>
      <c r="D44" s="52"/>
      <c r="E44" s="53">
        <f>SUM(E28:E43)</f>
        <v>470.73169999999999</v>
      </c>
      <c r="F44" s="58"/>
      <c r="L44" s="36"/>
    </row>
    <row r="45" spans="1:12" x14ac:dyDescent="0.25">
      <c r="F45" s="62"/>
      <c r="G45" s="3"/>
      <c r="H45" s="3"/>
      <c r="I45" s="3"/>
      <c r="J45" s="3"/>
      <c r="K45" s="25"/>
      <c r="L45" s="36"/>
    </row>
    <row r="46" spans="1:12" x14ac:dyDescent="0.25">
      <c r="A46" s="38" t="s">
        <v>25</v>
      </c>
      <c r="B46" s="39"/>
      <c r="C46" s="40"/>
      <c r="D46" s="40"/>
      <c r="E46" s="41">
        <f>E24+E44</f>
        <v>928.09804999999994</v>
      </c>
      <c r="F46" s="58"/>
      <c r="G46" s="3"/>
      <c r="H46" s="3"/>
      <c r="I46" s="3"/>
      <c r="J46" s="3"/>
      <c r="K46" s="25"/>
      <c r="L46" s="36"/>
    </row>
    <row r="47" spans="1:12" x14ac:dyDescent="0.25">
      <c r="A47" s="38" t="s">
        <v>26</v>
      </c>
      <c r="B47" s="39"/>
      <c r="C47" s="40"/>
      <c r="D47" s="40"/>
      <c r="E47" s="41">
        <f>(J7*H9)</f>
        <v>1000</v>
      </c>
      <c r="F47" s="58"/>
      <c r="G47" s="3"/>
      <c r="H47" s="3"/>
      <c r="I47" s="3"/>
      <c r="J47" s="3"/>
      <c r="K47" s="25"/>
      <c r="L47" s="36"/>
    </row>
    <row r="48" spans="1:12" x14ac:dyDescent="0.25">
      <c r="A48" s="38" t="s">
        <v>27</v>
      </c>
      <c r="B48" s="43"/>
      <c r="C48" s="44"/>
      <c r="D48" s="44"/>
      <c r="E48" s="45">
        <f>SUM(E47-E46)</f>
        <v>71.901950000000056</v>
      </c>
      <c r="F48" s="58"/>
      <c r="G48" s="3"/>
      <c r="H48" s="3"/>
      <c r="I48" s="3"/>
      <c r="J48" s="3"/>
      <c r="K48" s="25"/>
      <c r="L48" s="36"/>
    </row>
    <row r="49" spans="1:11" x14ac:dyDescent="0.25">
      <c r="F49" s="61"/>
      <c r="G49" s="25"/>
      <c r="H49" s="3"/>
      <c r="I49" s="3"/>
      <c r="J49" s="3"/>
      <c r="K49" s="3"/>
    </row>
    <row r="50" spans="1:11" ht="15.75" x14ac:dyDescent="0.25">
      <c r="A50" s="55" t="s">
        <v>78</v>
      </c>
      <c r="F50" s="61"/>
      <c r="G50" s="3"/>
      <c r="H50" s="3"/>
      <c r="I50" s="3"/>
      <c r="J50" s="3"/>
      <c r="K50" s="3"/>
    </row>
    <row r="51" spans="1:11" x14ac:dyDescent="0.25">
      <c r="B51" s="3"/>
      <c r="C51" s="3"/>
      <c r="D51" s="3"/>
      <c r="E51" s="3"/>
      <c r="F51" s="58"/>
      <c r="G51" s="3"/>
      <c r="H51" s="3"/>
      <c r="I51" s="3"/>
      <c r="J51" s="3"/>
      <c r="K51" s="3"/>
    </row>
    <row r="52" spans="1:11" ht="15.75" x14ac:dyDescent="0.25">
      <c r="A52" s="3" t="s">
        <v>77</v>
      </c>
      <c r="B52" s="3"/>
      <c r="C52" s="3"/>
      <c r="D52" s="3"/>
      <c r="E52" s="3"/>
      <c r="F52" s="58"/>
      <c r="G52" s="37"/>
      <c r="H52" s="37"/>
      <c r="I52" s="37"/>
      <c r="J52" s="37"/>
      <c r="K52" s="37"/>
    </row>
    <row r="53" spans="1:11" x14ac:dyDescent="0.25">
      <c r="A53" s="3"/>
      <c r="G53" s="37"/>
      <c r="H53" s="37"/>
      <c r="I53" s="37"/>
      <c r="J53" s="37"/>
      <c r="K53" s="37"/>
    </row>
    <row r="54" spans="1:11" ht="15.75" x14ac:dyDescent="0.25">
      <c r="A54" s="46" t="s">
        <v>67</v>
      </c>
      <c r="B54" s="3"/>
      <c r="C54" s="3"/>
      <c r="D54" s="3"/>
      <c r="E54" s="3"/>
      <c r="F54" s="58"/>
      <c r="G54" s="37"/>
      <c r="H54" s="37"/>
      <c r="I54" s="37"/>
      <c r="J54" s="37"/>
      <c r="K54" s="37"/>
    </row>
    <row r="55" spans="1:11" ht="15.75" x14ac:dyDescent="0.25">
      <c r="A55" s="46"/>
      <c r="F55" s="66"/>
      <c r="G55" s="3"/>
      <c r="H55" s="3"/>
      <c r="I55" s="3"/>
      <c r="J55" s="3"/>
      <c r="K55" s="3"/>
    </row>
    <row r="56" spans="1:11" x14ac:dyDescent="0.25">
      <c r="A56" s="3"/>
      <c r="F56" s="56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56"/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56"/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G60" s="3"/>
      <c r="H60" s="3"/>
      <c r="I60" s="3"/>
      <c r="J60" s="3"/>
      <c r="K60" s="3"/>
    </row>
    <row r="61" spans="1:11" x14ac:dyDescent="0.25">
      <c r="B61" s="3"/>
      <c r="C61" s="3"/>
      <c r="D61" s="3"/>
      <c r="E61" s="3"/>
      <c r="F61" s="56"/>
      <c r="G61" s="3"/>
      <c r="H61" s="3"/>
      <c r="I61" s="3"/>
      <c r="J61" s="3"/>
      <c r="K61" s="3"/>
    </row>
    <row r="62" spans="1:11" x14ac:dyDescent="0.25">
      <c r="B62" s="47"/>
      <c r="C62" s="47"/>
      <c r="D62" s="47"/>
      <c r="E62" s="42"/>
      <c r="F62" s="56"/>
      <c r="G62" s="3"/>
      <c r="H62" s="3"/>
      <c r="I62" s="3"/>
      <c r="J62" s="3"/>
      <c r="K62" s="3"/>
    </row>
    <row r="63" spans="1:11" x14ac:dyDescent="0.25">
      <c r="B63" s="3"/>
      <c r="C63" s="3"/>
      <c r="D63" s="3"/>
      <c r="E63" s="3"/>
      <c r="F63" s="56"/>
      <c r="G63" s="3"/>
      <c r="H63" s="3"/>
      <c r="I63" s="3"/>
      <c r="J63" s="3"/>
      <c r="K63" s="3"/>
    </row>
    <row r="64" spans="1:11" x14ac:dyDescent="0.25">
      <c r="F64" s="66"/>
      <c r="G64" s="3"/>
      <c r="H64" s="3"/>
      <c r="I64" s="3"/>
      <c r="J64" s="3"/>
      <c r="K64" s="3"/>
    </row>
    <row r="65" spans="6:11" x14ac:dyDescent="0.25">
      <c r="F65" s="56"/>
      <c r="G65" s="3"/>
      <c r="H65" s="3"/>
      <c r="I65" s="3"/>
      <c r="J65" s="3"/>
      <c r="K65" s="3"/>
    </row>
    <row r="66" spans="6:11" x14ac:dyDescent="0.25">
      <c r="F66" s="56"/>
      <c r="G66" s="3"/>
      <c r="H66" s="3"/>
      <c r="I66" s="3"/>
      <c r="J66" s="3"/>
      <c r="K66" s="3"/>
    </row>
  </sheetData>
  <pageMargins left="0.7" right="0.7" top="0.75" bottom="0.75" header="0.3" footer="0.3"/>
  <pageSetup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9CDB-EC2D-428D-AD2C-AA3C55269C14}">
  <sheetPr>
    <pageSetUpPr fitToPage="1"/>
  </sheetPr>
  <dimension ref="A1:L56"/>
  <sheetViews>
    <sheetView workbookViewId="0">
      <selection activeCell="N16" sqref="N16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43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79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14">
        <v>40</v>
      </c>
      <c r="E6" s="16">
        <f t="shared" ref="E6:E13" si="0">(C6*D6)</f>
        <v>32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14">
        <v>80</v>
      </c>
      <c r="E7" s="16">
        <f t="shared" si="0"/>
        <v>60.8</v>
      </c>
      <c r="F7" s="58"/>
      <c r="G7" s="20" t="s">
        <v>49</v>
      </c>
      <c r="H7" s="7"/>
      <c r="I7" s="21">
        <v>14</v>
      </c>
      <c r="J7" s="22">
        <v>12</v>
      </c>
      <c r="K7" s="21">
        <v>10</v>
      </c>
    </row>
    <row r="8" spans="1:11" x14ac:dyDescent="0.25">
      <c r="A8" s="14" t="s">
        <v>13</v>
      </c>
      <c r="B8" s="14" t="s">
        <v>8</v>
      </c>
      <c r="C8" s="15">
        <v>0.4</v>
      </c>
      <c r="D8" s="14">
        <v>240</v>
      </c>
      <c r="E8" s="16">
        <f t="shared" si="0"/>
        <v>96</v>
      </c>
      <c r="F8" s="58"/>
      <c r="G8" s="23" t="s">
        <v>14</v>
      </c>
      <c r="H8" s="24">
        <v>130</v>
      </c>
      <c r="I8" s="16">
        <f>SUM(I7*H8)-E35</f>
        <v>845.47469999999998</v>
      </c>
      <c r="J8" s="16">
        <f>SUM(J7*H8)-E35</f>
        <v>585.47469999999998</v>
      </c>
      <c r="K8" s="16">
        <f>SUM(K7*H8)-E35</f>
        <v>325.47469999999998</v>
      </c>
    </row>
    <row r="9" spans="1:11" x14ac:dyDescent="0.25">
      <c r="A9" s="14" t="s">
        <v>15</v>
      </c>
      <c r="B9" s="14" t="s">
        <v>16</v>
      </c>
      <c r="C9" s="15">
        <v>60</v>
      </c>
      <c r="D9" s="14">
        <v>2</v>
      </c>
      <c r="E9" s="16">
        <f>(C9*D9)/3</f>
        <v>40</v>
      </c>
      <c r="F9" s="58"/>
      <c r="G9" s="23" t="s">
        <v>17</v>
      </c>
      <c r="H9" s="24">
        <v>100</v>
      </c>
      <c r="I9" s="16">
        <f>SUM(I7*H9)-E35</f>
        <v>425.47469999999998</v>
      </c>
      <c r="J9" s="16">
        <f>SUM(J7*H9)-E35</f>
        <v>225.47469999999998</v>
      </c>
      <c r="K9" s="16">
        <f>SUM(K7*H9)-E35</f>
        <v>25.474699999999984</v>
      </c>
    </row>
    <row r="10" spans="1:11" x14ac:dyDescent="0.25">
      <c r="A10" s="14" t="s">
        <v>46</v>
      </c>
      <c r="B10" s="14" t="s">
        <v>8</v>
      </c>
      <c r="C10" s="15">
        <v>0.65</v>
      </c>
      <c r="D10" s="14">
        <v>25</v>
      </c>
      <c r="E10" s="16">
        <f t="shared" si="0"/>
        <v>16.25</v>
      </c>
      <c r="F10" s="58"/>
      <c r="G10" s="23" t="s">
        <v>18</v>
      </c>
      <c r="H10" s="24">
        <v>70</v>
      </c>
      <c r="I10" s="16">
        <f>SUM(I7*H10)-E35</f>
        <v>5.4746999999999844</v>
      </c>
      <c r="J10" s="16">
        <f>SUM(J7*H10)-E35</f>
        <v>-134.52530000000002</v>
      </c>
      <c r="K10" s="16">
        <f>SUM(K7*H10)-E35</f>
        <v>-274.52530000000002</v>
      </c>
    </row>
    <row r="11" spans="1:11" x14ac:dyDescent="0.25">
      <c r="A11" s="14" t="s">
        <v>31</v>
      </c>
      <c r="B11" s="14" t="s">
        <v>19</v>
      </c>
      <c r="C11" s="15">
        <v>12</v>
      </c>
      <c r="D11" s="14">
        <v>1</v>
      </c>
      <c r="E11" s="16">
        <f t="shared" si="0"/>
        <v>12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75</v>
      </c>
      <c r="B12" s="14" t="s">
        <v>8</v>
      </c>
      <c r="C12" s="15">
        <v>1.6</v>
      </c>
      <c r="D12" s="14">
        <v>8</v>
      </c>
      <c r="E12" s="16">
        <f t="shared" si="0"/>
        <v>12.8</v>
      </c>
      <c r="F12" s="58"/>
      <c r="G12" s="3"/>
      <c r="H12" s="3"/>
      <c r="I12" s="3"/>
      <c r="J12" s="3"/>
      <c r="K12" s="3"/>
    </row>
    <row r="13" spans="1:11" ht="15.75" x14ac:dyDescent="0.25">
      <c r="A13" s="14" t="s">
        <v>81</v>
      </c>
      <c r="B13" s="14" t="s">
        <v>8</v>
      </c>
      <c r="C13" s="15">
        <v>16</v>
      </c>
      <c r="D13" s="14">
        <v>12</v>
      </c>
      <c r="E13" s="16">
        <f t="shared" si="0"/>
        <v>192</v>
      </c>
      <c r="F13" s="58"/>
      <c r="H13" s="26" t="s">
        <v>47</v>
      </c>
    </row>
    <row r="14" spans="1:11" x14ac:dyDescent="0.25">
      <c r="A14" s="14" t="s">
        <v>64</v>
      </c>
      <c r="B14" s="14" t="s">
        <v>29</v>
      </c>
      <c r="C14" s="15">
        <v>9.8800000000000008</v>
      </c>
      <c r="D14" s="14">
        <v>2</v>
      </c>
      <c r="E14" s="16">
        <f>(C14*D14)</f>
        <v>19.760000000000002</v>
      </c>
      <c r="F14" s="58"/>
      <c r="G14" s="3"/>
      <c r="H14" s="3"/>
      <c r="I14" s="11"/>
      <c r="J14" s="12" t="s">
        <v>79</v>
      </c>
      <c r="K14" s="13"/>
    </row>
    <row r="15" spans="1:11" x14ac:dyDescent="0.25">
      <c r="A15" s="14" t="s">
        <v>36</v>
      </c>
      <c r="B15" s="14" t="s">
        <v>51</v>
      </c>
      <c r="C15" s="15">
        <v>2.19</v>
      </c>
      <c r="D15" s="14">
        <v>1</v>
      </c>
      <c r="E15" s="16">
        <f t="shared" ref="E15" si="1">(C15*D15)</f>
        <v>2.19</v>
      </c>
      <c r="F15" s="58"/>
      <c r="I15" s="27" t="s">
        <v>9</v>
      </c>
      <c r="J15" s="28" t="s">
        <v>10</v>
      </c>
      <c r="K15" s="27" t="s">
        <v>11</v>
      </c>
    </row>
    <row r="16" spans="1:11" x14ac:dyDescent="0.25">
      <c r="A16" s="14" t="s">
        <v>37</v>
      </c>
      <c r="B16" s="14" t="s">
        <v>30</v>
      </c>
      <c r="C16" s="15">
        <v>1.33</v>
      </c>
      <c r="D16" s="14">
        <v>4</v>
      </c>
      <c r="E16" s="16">
        <f>(C16*D16)</f>
        <v>5.32</v>
      </c>
      <c r="F16" s="65"/>
      <c r="G16" s="29" t="s">
        <v>63</v>
      </c>
      <c r="H16" s="30"/>
      <c r="I16" s="31">
        <v>14</v>
      </c>
      <c r="J16" s="32">
        <v>12</v>
      </c>
      <c r="K16" s="31">
        <v>10</v>
      </c>
    </row>
    <row r="17" spans="1:12" ht="15.75" x14ac:dyDescent="0.25">
      <c r="A17" s="14" t="s">
        <v>57</v>
      </c>
      <c r="B17" s="15">
        <f>SUM(E6:E16)</f>
        <v>489.12</v>
      </c>
      <c r="C17" s="48">
        <v>0.06</v>
      </c>
      <c r="D17" s="14">
        <v>6</v>
      </c>
      <c r="E17" s="16">
        <f>B17*(D17/12)*C17</f>
        <v>14.6736</v>
      </c>
      <c r="F17" s="58"/>
      <c r="G17" s="23" t="s">
        <v>14</v>
      </c>
      <c r="H17" s="33">
        <v>130</v>
      </c>
      <c r="I17" s="15">
        <f>I8/$H$8</f>
        <v>6.5036515384615381</v>
      </c>
      <c r="J17" s="15">
        <f>J8/$H$8</f>
        <v>4.5036515384615381</v>
      </c>
      <c r="K17" s="15">
        <f>K8/$H$8</f>
        <v>2.5036515384615385</v>
      </c>
    </row>
    <row r="18" spans="1:12" x14ac:dyDescent="0.25">
      <c r="A18" s="51" t="s">
        <v>21</v>
      </c>
      <c r="B18" s="52"/>
      <c r="C18" s="52"/>
      <c r="D18" s="52"/>
      <c r="E18" s="53">
        <f>SUM(E6:E17)</f>
        <v>503.79360000000003</v>
      </c>
      <c r="F18" s="58"/>
      <c r="G18" s="23" t="s">
        <v>17</v>
      </c>
      <c r="H18" s="33">
        <v>100</v>
      </c>
      <c r="I18" s="15">
        <f>I9/$H$9</f>
        <v>4.2547470000000001</v>
      </c>
      <c r="J18" s="15">
        <f>J9/$H$9</f>
        <v>2.2547470000000001</v>
      </c>
      <c r="K18" s="15">
        <f>K9/$H$9</f>
        <v>0.25474699999999983</v>
      </c>
    </row>
    <row r="19" spans="1:12" x14ac:dyDescent="0.25">
      <c r="F19" s="58"/>
      <c r="G19" s="23" t="s">
        <v>18</v>
      </c>
      <c r="H19" s="33">
        <v>70</v>
      </c>
      <c r="I19" s="15">
        <f>I10/$H$10</f>
        <v>7.820999999999978E-2</v>
      </c>
      <c r="J19" s="15">
        <f>J10/$H$10</f>
        <v>-1.9217900000000003</v>
      </c>
      <c r="K19" s="15">
        <f>K10/$H$10</f>
        <v>-3.9217900000000001</v>
      </c>
    </row>
    <row r="20" spans="1:12" x14ac:dyDescent="0.25">
      <c r="A20" s="7" t="s">
        <v>71</v>
      </c>
      <c r="B20" s="11"/>
      <c r="C20" s="11"/>
      <c r="D20" s="11"/>
      <c r="E20" s="11"/>
      <c r="F20" s="58"/>
    </row>
    <row r="21" spans="1:12" x14ac:dyDescent="0.25">
      <c r="A21" s="49" t="s">
        <v>2</v>
      </c>
      <c r="B21" s="49" t="s">
        <v>3</v>
      </c>
      <c r="C21" s="49" t="s">
        <v>4</v>
      </c>
      <c r="D21" s="49" t="s">
        <v>5</v>
      </c>
      <c r="E21" s="50" t="s">
        <v>6</v>
      </c>
      <c r="G21" s="34" t="s">
        <v>20</v>
      </c>
      <c r="H21" s="30"/>
      <c r="I21" s="30"/>
    </row>
    <row r="22" spans="1:12" x14ac:dyDescent="0.25">
      <c r="A22" s="14" t="s">
        <v>34</v>
      </c>
      <c r="B22" s="14" t="s">
        <v>22</v>
      </c>
      <c r="C22" s="15">
        <v>10</v>
      </c>
      <c r="D22" s="14">
        <v>4</v>
      </c>
      <c r="E22" s="16">
        <f>C22*D22</f>
        <v>40</v>
      </c>
      <c r="F22" s="61"/>
      <c r="G22" s="29" t="s">
        <v>80</v>
      </c>
      <c r="H22" s="30"/>
      <c r="I22" s="35"/>
      <c r="K22" s="25"/>
    </row>
    <row r="23" spans="1:12" ht="15.75" x14ac:dyDescent="0.25">
      <c r="A23" s="14" t="s">
        <v>62</v>
      </c>
      <c r="B23" s="14" t="s">
        <v>22</v>
      </c>
      <c r="C23" s="15">
        <v>20.46</v>
      </c>
      <c r="D23" s="14">
        <v>1</v>
      </c>
      <c r="E23" s="16">
        <f>C23*D23</f>
        <v>20.46</v>
      </c>
      <c r="F23" s="56"/>
      <c r="G23" s="23" t="s">
        <v>14</v>
      </c>
      <c r="H23" s="33">
        <v>130</v>
      </c>
      <c r="I23" s="15">
        <f>$E$35/H8</f>
        <v>7.4963484615384619</v>
      </c>
      <c r="K23" s="25"/>
    </row>
    <row r="24" spans="1:12" ht="15.75" x14ac:dyDescent="0.25">
      <c r="A24" s="14" t="s">
        <v>61</v>
      </c>
      <c r="B24" s="14" t="s">
        <v>22</v>
      </c>
      <c r="C24" s="15">
        <v>11.77</v>
      </c>
      <c r="D24" s="14">
        <v>1</v>
      </c>
      <c r="E24" s="16">
        <f t="shared" ref="E24:E25" si="2">C24*D24</f>
        <v>11.77</v>
      </c>
      <c r="F24" s="57"/>
      <c r="G24" s="23" t="s">
        <v>17</v>
      </c>
      <c r="H24" s="33">
        <v>100</v>
      </c>
      <c r="I24" s="15">
        <f>$E$35/H9</f>
        <v>9.7452529999999999</v>
      </c>
      <c r="J24" s="3"/>
      <c r="K24" s="25"/>
    </row>
    <row r="25" spans="1:12" x14ac:dyDescent="0.25">
      <c r="A25" s="14" t="s">
        <v>35</v>
      </c>
      <c r="B25" s="14" t="s">
        <v>19</v>
      </c>
      <c r="C25" s="15">
        <v>12.61</v>
      </c>
      <c r="D25" s="14">
        <v>3</v>
      </c>
      <c r="E25" s="16">
        <f t="shared" si="2"/>
        <v>37.83</v>
      </c>
      <c r="F25" s="58"/>
      <c r="G25" s="23" t="s">
        <v>18</v>
      </c>
      <c r="H25" s="33">
        <v>70</v>
      </c>
      <c r="I25" s="15">
        <f>$E$35/H10</f>
        <v>13.92179</v>
      </c>
      <c r="J25" s="3"/>
      <c r="K25" s="25"/>
    </row>
    <row r="26" spans="1:12" x14ac:dyDescent="0.25">
      <c r="A26" s="14" t="s">
        <v>52</v>
      </c>
      <c r="B26" s="14" t="s">
        <v>19</v>
      </c>
      <c r="C26" s="15">
        <v>12.61</v>
      </c>
      <c r="D26" s="14">
        <v>3</v>
      </c>
      <c r="E26" s="16">
        <f>C26*D26</f>
        <v>37.83</v>
      </c>
      <c r="F26" s="58"/>
    </row>
    <row r="27" spans="1:12" x14ac:dyDescent="0.25">
      <c r="A27" s="14" t="s">
        <v>53</v>
      </c>
      <c r="B27" s="14" t="s">
        <v>19</v>
      </c>
      <c r="C27" s="15">
        <v>11</v>
      </c>
      <c r="D27" s="14">
        <v>3</v>
      </c>
      <c r="E27" s="16">
        <f>C27*D27</f>
        <v>33</v>
      </c>
      <c r="F27" s="58"/>
      <c r="L27" s="36"/>
    </row>
    <row r="28" spans="1:12" x14ac:dyDescent="0.25">
      <c r="A28" s="14" t="s">
        <v>83</v>
      </c>
      <c r="B28" s="14" t="s">
        <v>19</v>
      </c>
      <c r="C28" s="15">
        <v>9.5</v>
      </c>
      <c r="D28" s="14">
        <v>3</v>
      </c>
      <c r="E28" s="16">
        <f>C28*D28</f>
        <v>28.5</v>
      </c>
      <c r="F28" s="58"/>
      <c r="L28" s="36"/>
    </row>
    <row r="29" spans="1:12" x14ac:dyDescent="0.25">
      <c r="A29" s="14" t="s">
        <v>54</v>
      </c>
      <c r="B29" s="14" t="s">
        <v>19</v>
      </c>
      <c r="C29" s="15">
        <v>22</v>
      </c>
      <c r="D29" s="14">
        <v>3</v>
      </c>
      <c r="E29" s="16">
        <f>C29*D29</f>
        <v>66</v>
      </c>
      <c r="F29" s="58"/>
    </row>
    <row r="30" spans="1:12" x14ac:dyDescent="0.25">
      <c r="A30" s="14" t="s">
        <v>84</v>
      </c>
      <c r="B30" s="14" t="s">
        <v>19</v>
      </c>
      <c r="C30" s="15">
        <v>12</v>
      </c>
      <c r="D30" s="14">
        <v>3</v>
      </c>
      <c r="E30" s="16">
        <f>C30*D30</f>
        <v>36</v>
      </c>
      <c r="F30" s="58"/>
    </row>
    <row r="31" spans="1:12" ht="15.75" x14ac:dyDescent="0.25">
      <c r="A31" s="14" t="s">
        <v>60</v>
      </c>
      <c r="B31" s="15">
        <f>SUM(E22:E30)</f>
        <v>311.39</v>
      </c>
      <c r="C31" s="54">
        <v>0.06</v>
      </c>
      <c r="D31" s="14">
        <v>6</v>
      </c>
      <c r="E31" s="16">
        <f>B31*(D31/12)*C31</f>
        <v>9.3416999999999994</v>
      </c>
      <c r="F31" s="58"/>
    </row>
    <row r="32" spans="1:12" x14ac:dyDescent="0.25">
      <c r="A32" s="14" t="s">
        <v>23</v>
      </c>
      <c r="B32" s="14" t="s">
        <v>19</v>
      </c>
      <c r="C32" s="15">
        <v>150</v>
      </c>
      <c r="D32" s="14">
        <v>1</v>
      </c>
      <c r="E32" s="16">
        <f>C32*D32</f>
        <v>150</v>
      </c>
      <c r="F32" s="58"/>
    </row>
    <row r="33" spans="1:12" x14ac:dyDescent="0.25">
      <c r="A33" s="51" t="s">
        <v>24</v>
      </c>
      <c r="B33" s="52"/>
      <c r="C33" s="52"/>
      <c r="D33" s="52"/>
      <c r="E33" s="53">
        <f>SUM(E22:E32)</f>
        <v>470.73169999999999</v>
      </c>
      <c r="F33" s="58"/>
      <c r="L33" s="36"/>
    </row>
    <row r="34" spans="1:12" x14ac:dyDescent="0.25">
      <c r="F34" s="62"/>
      <c r="L34" s="36"/>
    </row>
    <row r="35" spans="1:12" x14ac:dyDescent="0.25">
      <c r="A35" s="38" t="s">
        <v>25</v>
      </c>
      <c r="B35" s="39"/>
      <c r="C35" s="40"/>
      <c r="D35" s="40"/>
      <c r="E35" s="41">
        <f>E18+E33</f>
        <v>974.52530000000002</v>
      </c>
      <c r="F35" s="58"/>
      <c r="G35" s="3"/>
      <c r="H35" s="3"/>
      <c r="I35" s="3"/>
      <c r="J35" s="3"/>
      <c r="K35" s="25"/>
      <c r="L35" s="36"/>
    </row>
    <row r="36" spans="1:12" x14ac:dyDescent="0.25">
      <c r="A36" s="38" t="s">
        <v>26</v>
      </c>
      <c r="B36" s="39"/>
      <c r="C36" s="40"/>
      <c r="D36" s="40"/>
      <c r="E36" s="41">
        <f>(J7*H9)</f>
        <v>1200</v>
      </c>
      <c r="F36" s="58"/>
      <c r="G36" s="3"/>
      <c r="H36" s="3"/>
      <c r="I36" s="3"/>
      <c r="J36" s="3"/>
      <c r="K36" s="25"/>
      <c r="L36" s="36"/>
    </row>
    <row r="37" spans="1:12" x14ac:dyDescent="0.25">
      <c r="A37" s="38" t="s">
        <v>27</v>
      </c>
      <c r="B37" s="43"/>
      <c r="C37" s="44"/>
      <c r="D37" s="44"/>
      <c r="E37" s="45">
        <f>SUM(E36-E35)</f>
        <v>225.47469999999998</v>
      </c>
      <c r="F37" s="58"/>
      <c r="G37" s="3"/>
      <c r="H37" s="3"/>
      <c r="I37" s="3"/>
      <c r="J37" s="3"/>
      <c r="K37" s="25"/>
      <c r="L37" s="36"/>
    </row>
    <row r="38" spans="1:12" x14ac:dyDescent="0.25">
      <c r="F38" s="61"/>
      <c r="G38" s="3"/>
      <c r="H38" s="3"/>
      <c r="I38" s="3"/>
      <c r="J38" s="3"/>
      <c r="K38" s="25"/>
      <c r="L38" s="36"/>
    </row>
    <row r="39" spans="1:12" ht="15.75" x14ac:dyDescent="0.25">
      <c r="A39" s="55" t="s">
        <v>82</v>
      </c>
      <c r="F39" s="61"/>
      <c r="G39" s="25"/>
      <c r="H39" s="3"/>
      <c r="I39" s="3"/>
      <c r="J39" s="3"/>
      <c r="K39" s="3"/>
    </row>
    <row r="40" spans="1:12" x14ac:dyDescent="0.25">
      <c r="B40" s="3"/>
      <c r="C40" s="3"/>
      <c r="D40" s="3"/>
      <c r="E40" s="3"/>
      <c r="F40" s="58"/>
      <c r="G40" s="3"/>
      <c r="H40" s="3"/>
      <c r="I40" s="3"/>
      <c r="J40" s="3"/>
      <c r="K40" s="3"/>
    </row>
    <row r="41" spans="1:12" ht="15.75" x14ac:dyDescent="0.25">
      <c r="A41" s="3" t="s">
        <v>77</v>
      </c>
      <c r="B41" s="3"/>
      <c r="C41" s="3"/>
      <c r="D41" s="3"/>
      <c r="E41" s="3"/>
      <c r="F41" s="58"/>
      <c r="G41" s="3"/>
      <c r="H41" s="3"/>
      <c r="I41" s="3"/>
      <c r="J41" s="3"/>
      <c r="K41" s="3"/>
    </row>
    <row r="42" spans="1:12" x14ac:dyDescent="0.25">
      <c r="A42" s="3"/>
      <c r="B42" s="3"/>
      <c r="C42" s="3"/>
      <c r="D42" s="3"/>
      <c r="E42" s="3"/>
      <c r="F42" s="58"/>
      <c r="G42" s="37"/>
      <c r="H42" s="37"/>
      <c r="I42" s="37"/>
      <c r="J42" s="37"/>
      <c r="K42" s="37"/>
    </row>
    <row r="43" spans="1:12" ht="15.75" x14ac:dyDescent="0.25">
      <c r="A43" s="46" t="s">
        <v>67</v>
      </c>
      <c r="F43" s="66"/>
      <c r="G43" s="37"/>
      <c r="H43" s="37"/>
      <c r="I43" s="37"/>
      <c r="J43" s="37"/>
      <c r="K43" s="37"/>
    </row>
    <row r="44" spans="1:12" x14ac:dyDescent="0.25">
      <c r="G44" s="37"/>
      <c r="H44" s="37"/>
      <c r="I44" s="37"/>
      <c r="J44" s="37"/>
      <c r="K44" s="37"/>
    </row>
    <row r="45" spans="1:12" x14ac:dyDescent="0.25">
      <c r="G45" s="3"/>
      <c r="H45" s="3"/>
      <c r="I45" s="3"/>
      <c r="J45" s="3"/>
      <c r="K45" s="3"/>
    </row>
    <row r="46" spans="1:12" x14ac:dyDescent="0.25">
      <c r="A46" s="3"/>
      <c r="F46" s="56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56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56"/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56"/>
      <c r="G51" s="3"/>
      <c r="H51" s="3"/>
      <c r="I51" s="3"/>
      <c r="J51" s="3"/>
      <c r="K51" s="3"/>
    </row>
    <row r="52" spans="2:11" x14ac:dyDescent="0.25">
      <c r="B52" s="47"/>
      <c r="C52" s="47"/>
      <c r="D52" s="47"/>
      <c r="E52" s="42"/>
      <c r="F52" s="56"/>
      <c r="G52" s="3"/>
      <c r="H52" s="3"/>
      <c r="I52" s="3"/>
      <c r="J52" s="3"/>
      <c r="K52" s="3"/>
    </row>
    <row r="53" spans="2:11" x14ac:dyDescent="0.25">
      <c r="B53" s="3"/>
      <c r="C53" s="3"/>
      <c r="D53" s="3"/>
      <c r="E53" s="3"/>
      <c r="F53" s="56"/>
      <c r="G53" s="3"/>
      <c r="H53" s="3"/>
      <c r="I53" s="3"/>
      <c r="J53" s="3"/>
      <c r="K53" s="3"/>
    </row>
    <row r="54" spans="2:11" x14ac:dyDescent="0.25">
      <c r="F54" s="66"/>
      <c r="G54" s="3"/>
      <c r="H54" s="3"/>
      <c r="I54" s="3"/>
      <c r="J54" s="3"/>
      <c r="K54" s="3"/>
    </row>
    <row r="55" spans="2:11" x14ac:dyDescent="0.25">
      <c r="F55" s="56"/>
      <c r="G55" s="3"/>
      <c r="H55" s="3"/>
      <c r="I55" s="3"/>
      <c r="J55" s="3"/>
      <c r="K55" s="3"/>
    </row>
    <row r="56" spans="2:11" x14ac:dyDescent="0.25">
      <c r="F56" s="56"/>
      <c r="G56" s="3"/>
      <c r="H56" s="3"/>
      <c r="I56" s="3"/>
      <c r="J56" s="3"/>
      <c r="K56" s="3"/>
    </row>
  </sheetData>
  <pageMargins left="0.7" right="0.7" top="0.75" bottom="0.75" header="0.3" footer="0.3"/>
  <pageSetup scale="71" orientation="landscape" r:id="rId1"/>
  <ignoredErrors>
    <ignoredError sqref="E9 E3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FD43-A01C-4E88-8E8B-11EFF3162C19}">
  <sheetPr>
    <pageSetUpPr fitToPage="1"/>
  </sheetPr>
  <dimension ref="A1:L66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43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79</v>
      </c>
      <c r="K5" s="13"/>
    </row>
    <row r="6" spans="1:11" x14ac:dyDescent="0.25">
      <c r="A6" s="14" t="s">
        <v>7</v>
      </c>
      <c r="B6" s="14" t="s">
        <v>8</v>
      </c>
      <c r="C6" s="72">
        <v>0.8</v>
      </c>
      <c r="D6" s="71">
        <v>40</v>
      </c>
      <c r="E6" s="16">
        <f t="shared" ref="E6:E13" si="0">(C6*D6)</f>
        <v>32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72">
        <v>0.76</v>
      </c>
      <c r="D7" s="71">
        <v>80</v>
      </c>
      <c r="E7" s="16">
        <f t="shared" si="0"/>
        <v>60.8</v>
      </c>
      <c r="F7" s="58"/>
      <c r="G7" s="20" t="s">
        <v>49</v>
      </c>
      <c r="H7" s="7"/>
      <c r="I7" s="67">
        <v>14</v>
      </c>
      <c r="J7" s="68">
        <v>12</v>
      </c>
      <c r="K7" s="67">
        <v>10</v>
      </c>
    </row>
    <row r="8" spans="1:11" x14ac:dyDescent="0.25">
      <c r="A8" s="14" t="s">
        <v>13</v>
      </c>
      <c r="B8" s="14" t="s">
        <v>8</v>
      </c>
      <c r="C8" s="72">
        <v>0.4</v>
      </c>
      <c r="D8" s="71">
        <v>240</v>
      </c>
      <c r="E8" s="16">
        <f t="shared" si="0"/>
        <v>96</v>
      </c>
      <c r="F8" s="58"/>
      <c r="G8" s="23" t="s">
        <v>14</v>
      </c>
      <c r="H8" s="69">
        <v>130</v>
      </c>
      <c r="I8" s="16">
        <f>SUM(I7*H8)-E45</f>
        <v>845.47469999999998</v>
      </c>
      <c r="J8" s="16">
        <f>SUM(J7*H8)-E45</f>
        <v>585.47469999999998</v>
      </c>
      <c r="K8" s="16">
        <f>SUM(K7*H8)-E45</f>
        <v>325.47469999999998</v>
      </c>
    </row>
    <row r="9" spans="1:11" x14ac:dyDescent="0.25">
      <c r="A9" s="14" t="s">
        <v>15</v>
      </c>
      <c r="B9" s="14" t="s">
        <v>16</v>
      </c>
      <c r="C9" s="72">
        <v>60</v>
      </c>
      <c r="D9" s="71">
        <v>2</v>
      </c>
      <c r="E9" s="16">
        <f>(C9*D9)/3</f>
        <v>40</v>
      </c>
      <c r="F9" s="58"/>
      <c r="G9" s="23" t="s">
        <v>17</v>
      </c>
      <c r="H9" s="69">
        <v>100</v>
      </c>
      <c r="I9" s="16">
        <f>SUM(I7*H9)-E45</f>
        <v>425.47469999999998</v>
      </c>
      <c r="J9" s="16">
        <f>SUM(J7*H9)-E45</f>
        <v>225.47469999999998</v>
      </c>
      <c r="K9" s="16">
        <f>SUM(K7*H9)-E45</f>
        <v>25.474699999999984</v>
      </c>
    </row>
    <row r="10" spans="1:11" x14ac:dyDescent="0.25">
      <c r="A10" s="14" t="s">
        <v>46</v>
      </c>
      <c r="B10" s="14" t="s">
        <v>8</v>
      </c>
      <c r="C10" s="72">
        <v>0.65</v>
      </c>
      <c r="D10" s="71">
        <v>25</v>
      </c>
      <c r="E10" s="16">
        <f t="shared" si="0"/>
        <v>16.25</v>
      </c>
      <c r="F10" s="58"/>
      <c r="G10" s="23" t="s">
        <v>18</v>
      </c>
      <c r="H10" s="69">
        <v>70</v>
      </c>
      <c r="I10" s="16">
        <f>SUM(I7*H10)-E45</f>
        <v>5.4746999999999844</v>
      </c>
      <c r="J10" s="16">
        <f>SUM(J7*H10)-E45</f>
        <v>-134.52530000000002</v>
      </c>
      <c r="K10" s="16">
        <f>SUM(K7*H10)-E45</f>
        <v>-274.52530000000002</v>
      </c>
    </row>
    <row r="11" spans="1:11" x14ac:dyDescent="0.25">
      <c r="A11" s="14" t="s">
        <v>31</v>
      </c>
      <c r="B11" s="14" t="s">
        <v>19</v>
      </c>
      <c r="C11" s="72">
        <v>12</v>
      </c>
      <c r="D11" s="71">
        <v>1</v>
      </c>
      <c r="E11" s="16">
        <f t="shared" si="0"/>
        <v>12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75</v>
      </c>
      <c r="B12" s="14" t="s">
        <v>8</v>
      </c>
      <c r="C12" s="72">
        <v>1.6</v>
      </c>
      <c r="D12" s="71">
        <v>8</v>
      </c>
      <c r="E12" s="16">
        <f t="shared" si="0"/>
        <v>12.8</v>
      </c>
      <c r="F12" s="58"/>
      <c r="G12" s="3"/>
      <c r="H12" s="3"/>
      <c r="I12" s="3"/>
      <c r="J12" s="3"/>
      <c r="K12" s="3"/>
    </row>
    <row r="13" spans="1:11" ht="15.75" x14ac:dyDescent="0.25">
      <c r="A13" s="14" t="s">
        <v>81</v>
      </c>
      <c r="B13" s="14" t="s">
        <v>8</v>
      </c>
      <c r="C13" s="72">
        <v>16</v>
      </c>
      <c r="D13" s="71">
        <v>12</v>
      </c>
      <c r="E13" s="16">
        <f t="shared" si="0"/>
        <v>192</v>
      </c>
      <c r="F13" s="58"/>
      <c r="H13" s="26" t="s">
        <v>47</v>
      </c>
    </row>
    <row r="14" spans="1:11" x14ac:dyDescent="0.25">
      <c r="A14" s="14" t="s">
        <v>64</v>
      </c>
      <c r="B14" s="14" t="s">
        <v>29</v>
      </c>
      <c r="C14" s="72">
        <v>9.8800000000000008</v>
      </c>
      <c r="D14" s="71">
        <v>2</v>
      </c>
      <c r="E14" s="16">
        <f>(C14*D14)</f>
        <v>19.760000000000002</v>
      </c>
      <c r="F14" s="58"/>
      <c r="G14" s="3"/>
      <c r="H14" s="3"/>
      <c r="I14" s="11"/>
      <c r="J14" s="12" t="s">
        <v>79</v>
      </c>
      <c r="K14" s="13"/>
    </row>
    <row r="15" spans="1:11" x14ac:dyDescent="0.25">
      <c r="A15" s="14" t="s">
        <v>36</v>
      </c>
      <c r="B15" s="14" t="s">
        <v>51</v>
      </c>
      <c r="C15" s="72">
        <v>2.19</v>
      </c>
      <c r="D15" s="71">
        <v>1</v>
      </c>
      <c r="E15" s="16">
        <f t="shared" ref="E15" si="1">(C15*D15)</f>
        <v>2.19</v>
      </c>
      <c r="F15" s="58"/>
      <c r="I15" s="27" t="s">
        <v>9</v>
      </c>
      <c r="J15" s="28" t="s">
        <v>10</v>
      </c>
      <c r="K15" s="27" t="s">
        <v>11</v>
      </c>
    </row>
    <row r="16" spans="1:11" x14ac:dyDescent="0.25">
      <c r="A16" s="14" t="s">
        <v>37</v>
      </c>
      <c r="B16" s="14" t="s">
        <v>30</v>
      </c>
      <c r="C16" s="72">
        <v>1.33</v>
      </c>
      <c r="D16" s="71">
        <v>4</v>
      </c>
      <c r="E16" s="16">
        <f>(C16*D16)</f>
        <v>5.32</v>
      </c>
      <c r="F16" s="65"/>
      <c r="G16" s="29" t="s">
        <v>63</v>
      </c>
      <c r="H16" s="30"/>
      <c r="I16" s="67">
        <v>14</v>
      </c>
      <c r="J16" s="68">
        <v>12</v>
      </c>
      <c r="K16" s="67">
        <v>10</v>
      </c>
    </row>
    <row r="17" spans="1:12" x14ac:dyDescent="0.25">
      <c r="A17" s="71"/>
      <c r="B17" s="71"/>
      <c r="C17" s="72"/>
      <c r="D17" s="71"/>
      <c r="E17" s="16">
        <f t="shared" ref="E17:E21" si="2">(C17*D17)</f>
        <v>0</v>
      </c>
      <c r="F17" s="65"/>
      <c r="G17" s="23" t="s">
        <v>14</v>
      </c>
      <c r="H17" s="70">
        <v>130</v>
      </c>
      <c r="I17" s="15">
        <f>I8/$H$8</f>
        <v>6.5036515384615381</v>
      </c>
      <c r="J17" s="15">
        <f>J8/$H$8</f>
        <v>4.5036515384615381</v>
      </c>
      <c r="K17" s="15">
        <f>K8/$H$8</f>
        <v>2.5036515384615385</v>
      </c>
    </row>
    <row r="18" spans="1:12" x14ac:dyDescent="0.25">
      <c r="A18" s="71"/>
      <c r="B18" s="71"/>
      <c r="C18" s="72"/>
      <c r="D18" s="71"/>
      <c r="E18" s="16">
        <f t="shared" si="2"/>
        <v>0</v>
      </c>
      <c r="F18" s="65"/>
      <c r="G18" s="23" t="s">
        <v>17</v>
      </c>
      <c r="H18" s="70">
        <v>100</v>
      </c>
      <c r="I18" s="15">
        <f>I9/$H$9</f>
        <v>4.2547470000000001</v>
      </c>
      <c r="J18" s="15">
        <f>J9/$H$9</f>
        <v>2.2547470000000001</v>
      </c>
      <c r="K18" s="15">
        <f>K9/$H$9</f>
        <v>0.25474699999999983</v>
      </c>
    </row>
    <row r="19" spans="1:12" x14ac:dyDescent="0.25">
      <c r="A19" s="71"/>
      <c r="B19" s="71"/>
      <c r="C19" s="72"/>
      <c r="D19" s="71"/>
      <c r="E19" s="16">
        <f t="shared" si="2"/>
        <v>0</v>
      </c>
      <c r="F19" s="65"/>
      <c r="G19" s="23" t="s">
        <v>18</v>
      </c>
      <c r="H19" s="70">
        <v>70</v>
      </c>
      <c r="I19" s="15">
        <f>I10/$H$10</f>
        <v>7.820999999999978E-2</v>
      </c>
      <c r="J19" s="15">
        <f>J10/$H$10</f>
        <v>-1.9217900000000003</v>
      </c>
      <c r="K19" s="15">
        <f>K10/$H$10</f>
        <v>-3.9217900000000001</v>
      </c>
    </row>
    <row r="20" spans="1:12" x14ac:dyDescent="0.25">
      <c r="A20" s="71"/>
      <c r="B20" s="71"/>
      <c r="C20" s="72"/>
      <c r="D20" s="71"/>
      <c r="E20" s="16">
        <f t="shared" si="2"/>
        <v>0</v>
      </c>
      <c r="F20" s="65"/>
    </row>
    <row r="21" spans="1:12" x14ac:dyDescent="0.25">
      <c r="A21" s="71"/>
      <c r="B21" s="71"/>
      <c r="C21" s="72"/>
      <c r="D21" s="71"/>
      <c r="E21" s="16">
        <f t="shared" si="2"/>
        <v>0</v>
      </c>
      <c r="F21" s="65"/>
      <c r="G21" s="34" t="s">
        <v>20</v>
      </c>
      <c r="H21" s="30"/>
      <c r="I21" s="30"/>
    </row>
    <row r="22" spans="1:12" ht="15.75" x14ac:dyDescent="0.25">
      <c r="A22" s="14" t="s">
        <v>57</v>
      </c>
      <c r="B22" s="15">
        <f>SUM(E6:E21)</f>
        <v>489.12</v>
      </c>
      <c r="C22" s="74">
        <v>0.06</v>
      </c>
      <c r="D22" s="71">
        <v>6</v>
      </c>
      <c r="E22" s="16">
        <f>B22*(D22/12)*C22</f>
        <v>14.6736</v>
      </c>
      <c r="F22" s="58"/>
      <c r="G22" s="29" t="s">
        <v>80</v>
      </c>
      <c r="H22" s="30"/>
      <c r="I22" s="35"/>
      <c r="K22" s="25"/>
    </row>
    <row r="23" spans="1:12" x14ac:dyDescent="0.25">
      <c r="A23" s="51" t="s">
        <v>21</v>
      </c>
      <c r="B23" s="52"/>
      <c r="C23" s="52"/>
      <c r="D23" s="52"/>
      <c r="E23" s="53">
        <f>SUM(E6:E22)</f>
        <v>503.79360000000003</v>
      </c>
      <c r="F23" s="58"/>
      <c r="G23" s="23" t="s">
        <v>14</v>
      </c>
      <c r="H23" s="70">
        <v>130</v>
      </c>
      <c r="I23" s="15">
        <f>$E$45/H8</f>
        <v>7.4963484615384619</v>
      </c>
      <c r="K23" s="25"/>
    </row>
    <row r="24" spans="1:12" x14ac:dyDescent="0.25">
      <c r="F24" s="58"/>
      <c r="G24" s="23" t="s">
        <v>17</v>
      </c>
      <c r="H24" s="70">
        <v>100</v>
      </c>
      <c r="I24" s="15">
        <f>$E$45/H9</f>
        <v>9.7452529999999999</v>
      </c>
      <c r="J24" s="3"/>
      <c r="K24" s="25"/>
    </row>
    <row r="25" spans="1:12" x14ac:dyDescent="0.25">
      <c r="A25" s="7" t="s">
        <v>71</v>
      </c>
      <c r="B25" s="11"/>
      <c r="C25" s="11"/>
      <c r="D25" s="11"/>
      <c r="E25" s="11"/>
      <c r="F25" s="58"/>
      <c r="G25" s="23" t="s">
        <v>18</v>
      </c>
      <c r="H25" s="70">
        <v>70</v>
      </c>
      <c r="I25" s="15">
        <f>$E$45/H10</f>
        <v>13.92179</v>
      </c>
      <c r="J25" s="3"/>
      <c r="K25" s="25"/>
    </row>
    <row r="26" spans="1:12" x14ac:dyDescent="0.25">
      <c r="A26" s="49" t="s">
        <v>2</v>
      </c>
      <c r="B26" s="49" t="s">
        <v>3</v>
      </c>
      <c r="C26" s="49" t="s">
        <v>4</v>
      </c>
      <c r="D26" s="49" t="s">
        <v>5</v>
      </c>
      <c r="E26" s="50" t="s">
        <v>6</v>
      </c>
    </row>
    <row r="27" spans="1:12" x14ac:dyDescent="0.25">
      <c r="A27" s="14" t="s">
        <v>34</v>
      </c>
      <c r="B27" s="14" t="s">
        <v>22</v>
      </c>
      <c r="C27" s="72">
        <v>10</v>
      </c>
      <c r="D27" s="71">
        <v>4</v>
      </c>
      <c r="E27" s="16">
        <f>C27*D27</f>
        <v>40</v>
      </c>
      <c r="F27" s="61"/>
    </row>
    <row r="28" spans="1:12" ht="15.75" x14ac:dyDescent="0.25">
      <c r="A28" s="14" t="s">
        <v>62</v>
      </c>
      <c r="B28" s="14" t="s">
        <v>22</v>
      </c>
      <c r="C28" s="72">
        <v>20.46</v>
      </c>
      <c r="D28" s="71">
        <v>1</v>
      </c>
      <c r="E28" s="16">
        <f>C28*D28</f>
        <v>20.46</v>
      </c>
      <c r="F28" s="56"/>
    </row>
    <row r="29" spans="1:12" ht="15.75" x14ac:dyDescent="0.25">
      <c r="A29" s="14" t="s">
        <v>61</v>
      </c>
      <c r="B29" s="14" t="s">
        <v>22</v>
      </c>
      <c r="C29" s="72">
        <v>11.77</v>
      </c>
      <c r="D29" s="71">
        <v>1</v>
      </c>
      <c r="E29" s="16">
        <f t="shared" ref="E29:E30" si="3">C29*D29</f>
        <v>11.77</v>
      </c>
      <c r="F29" s="57"/>
    </row>
    <row r="30" spans="1:12" x14ac:dyDescent="0.25">
      <c r="A30" s="14" t="s">
        <v>35</v>
      </c>
      <c r="B30" s="14" t="s">
        <v>19</v>
      </c>
      <c r="C30" s="72">
        <v>12.61</v>
      </c>
      <c r="D30" s="71">
        <v>3</v>
      </c>
      <c r="E30" s="16">
        <f t="shared" si="3"/>
        <v>37.83</v>
      </c>
      <c r="F30" s="58"/>
    </row>
    <row r="31" spans="1:12" x14ac:dyDescent="0.25">
      <c r="A31" s="14" t="s">
        <v>52</v>
      </c>
      <c r="B31" s="14" t="s">
        <v>19</v>
      </c>
      <c r="C31" s="72">
        <v>12.61</v>
      </c>
      <c r="D31" s="71">
        <v>3</v>
      </c>
      <c r="E31" s="16">
        <f>C31*D31</f>
        <v>37.83</v>
      </c>
      <c r="F31" s="58"/>
    </row>
    <row r="32" spans="1:12" x14ac:dyDescent="0.25">
      <c r="A32" s="14" t="s">
        <v>53</v>
      </c>
      <c r="B32" s="14" t="s">
        <v>19</v>
      </c>
      <c r="C32" s="72">
        <v>11</v>
      </c>
      <c r="D32" s="71">
        <v>3</v>
      </c>
      <c r="E32" s="16">
        <f>C32*D32</f>
        <v>33</v>
      </c>
      <c r="F32" s="58"/>
      <c r="L32" s="36"/>
    </row>
    <row r="33" spans="1:12" x14ac:dyDescent="0.25">
      <c r="A33" s="14" t="s">
        <v>83</v>
      </c>
      <c r="B33" s="14" t="s">
        <v>19</v>
      </c>
      <c r="C33" s="72">
        <v>9.5</v>
      </c>
      <c r="D33" s="71">
        <v>3</v>
      </c>
      <c r="E33" s="16">
        <f>C33*D33</f>
        <v>28.5</v>
      </c>
      <c r="F33" s="58"/>
      <c r="L33" s="36"/>
    </row>
    <row r="34" spans="1:12" x14ac:dyDescent="0.25">
      <c r="A34" s="14" t="s">
        <v>54</v>
      </c>
      <c r="B34" s="14" t="s">
        <v>19</v>
      </c>
      <c r="C34" s="72">
        <v>22</v>
      </c>
      <c r="D34" s="71">
        <v>3</v>
      </c>
      <c r="E34" s="16">
        <f>C34*D34</f>
        <v>66</v>
      </c>
      <c r="F34" s="58"/>
    </row>
    <row r="35" spans="1:12" x14ac:dyDescent="0.25">
      <c r="A35" s="14" t="s">
        <v>84</v>
      </c>
      <c r="B35" s="14" t="s">
        <v>19</v>
      </c>
      <c r="C35" s="72">
        <v>12</v>
      </c>
      <c r="D35" s="71">
        <v>3</v>
      </c>
      <c r="E35" s="16">
        <f>C35*D35</f>
        <v>36</v>
      </c>
      <c r="F35" s="58"/>
    </row>
    <row r="36" spans="1:12" x14ac:dyDescent="0.25">
      <c r="A36" s="71"/>
      <c r="B36" s="71"/>
      <c r="C36" s="72"/>
      <c r="D36" s="71"/>
      <c r="E36" s="16">
        <f t="shared" ref="E36:E40" si="4">C36*D36</f>
        <v>0</v>
      </c>
      <c r="F36" s="58"/>
    </row>
    <row r="37" spans="1:12" x14ac:dyDescent="0.25">
      <c r="A37" s="71"/>
      <c r="B37" s="71"/>
      <c r="C37" s="72"/>
      <c r="D37" s="71"/>
      <c r="E37" s="16">
        <f t="shared" si="4"/>
        <v>0</v>
      </c>
      <c r="F37" s="58"/>
    </row>
    <row r="38" spans="1:12" x14ac:dyDescent="0.25">
      <c r="A38" s="71"/>
      <c r="B38" s="71"/>
      <c r="C38" s="72"/>
      <c r="D38" s="71"/>
      <c r="E38" s="16">
        <f t="shared" si="4"/>
        <v>0</v>
      </c>
      <c r="F38" s="58"/>
    </row>
    <row r="39" spans="1:12" x14ac:dyDescent="0.25">
      <c r="A39" s="71"/>
      <c r="B39" s="71"/>
      <c r="C39" s="72"/>
      <c r="D39" s="71"/>
      <c r="E39" s="16">
        <f t="shared" si="4"/>
        <v>0</v>
      </c>
      <c r="F39" s="58"/>
    </row>
    <row r="40" spans="1:12" x14ac:dyDescent="0.25">
      <c r="A40" s="71"/>
      <c r="B40" s="71"/>
      <c r="C40" s="72"/>
      <c r="D40" s="71"/>
      <c r="E40" s="16">
        <f t="shared" si="4"/>
        <v>0</v>
      </c>
      <c r="F40" s="58"/>
    </row>
    <row r="41" spans="1:12" ht="15.75" x14ac:dyDescent="0.25">
      <c r="A41" s="14" t="s">
        <v>60</v>
      </c>
      <c r="B41" s="15">
        <f>SUM(E27:E40)</f>
        <v>311.39</v>
      </c>
      <c r="C41" s="73">
        <v>0.06</v>
      </c>
      <c r="D41" s="71">
        <v>6</v>
      </c>
      <c r="E41" s="16">
        <f>B41*(D41/12)*C41</f>
        <v>9.3416999999999994</v>
      </c>
      <c r="F41" s="58"/>
    </row>
    <row r="42" spans="1:12" x14ac:dyDescent="0.25">
      <c r="A42" s="14" t="s">
        <v>23</v>
      </c>
      <c r="B42" s="14" t="s">
        <v>19</v>
      </c>
      <c r="C42" s="72">
        <v>150</v>
      </c>
      <c r="D42" s="71">
        <v>1</v>
      </c>
      <c r="E42" s="16">
        <f>C42*D42</f>
        <v>150</v>
      </c>
      <c r="F42" s="58"/>
    </row>
    <row r="43" spans="1:12" x14ac:dyDescent="0.25">
      <c r="A43" s="51" t="s">
        <v>24</v>
      </c>
      <c r="B43" s="52"/>
      <c r="C43" s="52"/>
      <c r="D43" s="52"/>
      <c r="E43" s="53">
        <f>SUM(E27:E42)</f>
        <v>470.73169999999999</v>
      </c>
      <c r="F43" s="58"/>
      <c r="L43" s="36"/>
    </row>
    <row r="44" spans="1:12" x14ac:dyDescent="0.25">
      <c r="F44" s="62"/>
      <c r="L44" s="36"/>
    </row>
    <row r="45" spans="1:12" x14ac:dyDescent="0.25">
      <c r="A45" s="38" t="s">
        <v>25</v>
      </c>
      <c r="B45" s="39"/>
      <c r="C45" s="40"/>
      <c r="D45" s="40"/>
      <c r="E45" s="41">
        <f>E23+E43</f>
        <v>974.52530000000002</v>
      </c>
      <c r="F45" s="58"/>
      <c r="G45" s="3"/>
      <c r="H45" s="3"/>
      <c r="I45" s="3"/>
      <c r="J45" s="3"/>
      <c r="K45" s="25"/>
      <c r="L45" s="36"/>
    </row>
    <row r="46" spans="1:12" x14ac:dyDescent="0.25">
      <c r="A46" s="38" t="s">
        <v>26</v>
      </c>
      <c r="B46" s="39"/>
      <c r="C46" s="40"/>
      <c r="D46" s="40"/>
      <c r="E46" s="41">
        <f>(J7*H9)</f>
        <v>1200</v>
      </c>
      <c r="F46" s="58"/>
      <c r="G46" s="3"/>
      <c r="H46" s="3"/>
      <c r="I46" s="3"/>
      <c r="J46" s="3"/>
      <c r="K46" s="25"/>
      <c r="L46" s="36"/>
    </row>
    <row r="47" spans="1:12" x14ac:dyDescent="0.25">
      <c r="A47" s="38" t="s">
        <v>27</v>
      </c>
      <c r="B47" s="43"/>
      <c r="C47" s="44"/>
      <c r="D47" s="44"/>
      <c r="E47" s="45">
        <f>SUM(E46-E45)</f>
        <v>225.47469999999998</v>
      </c>
      <c r="F47" s="58"/>
      <c r="G47" s="3"/>
      <c r="H47" s="3"/>
      <c r="I47" s="3"/>
      <c r="J47" s="3"/>
      <c r="K47" s="25"/>
      <c r="L47" s="36"/>
    </row>
    <row r="48" spans="1:12" x14ac:dyDescent="0.25">
      <c r="F48" s="61"/>
      <c r="G48" s="3"/>
      <c r="H48" s="3"/>
      <c r="I48" s="3"/>
      <c r="J48" s="3"/>
      <c r="K48" s="25"/>
      <c r="L48" s="36"/>
    </row>
    <row r="49" spans="1:11" ht="15.75" x14ac:dyDescent="0.25">
      <c r="A49" s="55" t="s">
        <v>82</v>
      </c>
      <c r="F49" s="61"/>
      <c r="G49" s="25"/>
      <c r="H49" s="3"/>
      <c r="I49" s="3"/>
      <c r="J49" s="3"/>
      <c r="K49" s="3"/>
    </row>
    <row r="50" spans="1:11" x14ac:dyDescent="0.25">
      <c r="B50" s="3"/>
      <c r="C50" s="3"/>
      <c r="D50" s="3"/>
      <c r="E50" s="3"/>
      <c r="F50" s="58"/>
      <c r="G50" s="3"/>
      <c r="H50" s="3"/>
      <c r="I50" s="3"/>
      <c r="J50" s="3"/>
      <c r="K50" s="3"/>
    </row>
    <row r="51" spans="1:11" ht="15.75" x14ac:dyDescent="0.25">
      <c r="A51" s="3" t="s">
        <v>77</v>
      </c>
      <c r="B51" s="3"/>
      <c r="C51" s="3"/>
      <c r="D51" s="3"/>
      <c r="E51" s="3"/>
      <c r="F51" s="58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58"/>
      <c r="G52" s="37"/>
      <c r="H52" s="37"/>
      <c r="I52" s="37"/>
      <c r="J52" s="37"/>
      <c r="K52" s="37"/>
    </row>
    <row r="53" spans="1:11" ht="15.75" x14ac:dyDescent="0.25">
      <c r="A53" s="46" t="s">
        <v>67</v>
      </c>
      <c r="F53" s="66"/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"/>
      <c r="H55" s="3"/>
      <c r="I55" s="3"/>
      <c r="J55" s="3"/>
      <c r="K55" s="3"/>
    </row>
    <row r="56" spans="1:11" x14ac:dyDescent="0.25">
      <c r="A56" s="3"/>
      <c r="F56" s="56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56"/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56"/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G60" s="3"/>
      <c r="H60" s="3"/>
      <c r="I60" s="3"/>
      <c r="J60" s="3"/>
      <c r="K60" s="3"/>
    </row>
    <row r="61" spans="1:11" x14ac:dyDescent="0.25">
      <c r="B61" s="3"/>
      <c r="C61" s="3"/>
      <c r="D61" s="3"/>
      <c r="E61" s="3"/>
      <c r="F61" s="56"/>
      <c r="G61" s="3"/>
      <c r="H61" s="3"/>
      <c r="I61" s="3"/>
      <c r="J61" s="3"/>
      <c r="K61" s="3"/>
    </row>
    <row r="62" spans="1:11" x14ac:dyDescent="0.25">
      <c r="B62" s="47"/>
      <c r="C62" s="47"/>
      <c r="D62" s="47"/>
      <c r="E62" s="42"/>
      <c r="F62" s="56"/>
      <c r="G62" s="3"/>
      <c r="H62" s="3"/>
      <c r="I62" s="3"/>
      <c r="J62" s="3"/>
      <c r="K62" s="3"/>
    </row>
    <row r="63" spans="1:11" x14ac:dyDescent="0.25">
      <c r="B63" s="3"/>
      <c r="C63" s="3"/>
      <c r="D63" s="3"/>
      <c r="E63" s="3"/>
      <c r="F63" s="56"/>
      <c r="G63" s="3"/>
      <c r="H63" s="3"/>
      <c r="I63" s="3"/>
      <c r="J63" s="3"/>
      <c r="K63" s="3"/>
    </row>
    <row r="64" spans="1:11" x14ac:dyDescent="0.25">
      <c r="F64" s="66"/>
      <c r="G64" s="3"/>
      <c r="H64" s="3"/>
      <c r="I64" s="3"/>
      <c r="J64" s="3"/>
      <c r="K64" s="3"/>
    </row>
    <row r="65" spans="6:11" x14ac:dyDescent="0.25">
      <c r="F65" s="56"/>
      <c r="G65" s="3"/>
      <c r="H65" s="3"/>
      <c r="I65" s="3"/>
      <c r="J65" s="3"/>
      <c r="K65" s="3"/>
    </row>
    <row r="66" spans="6:11" x14ac:dyDescent="0.25">
      <c r="F66" s="56"/>
      <c r="G66" s="3"/>
      <c r="H66" s="3"/>
      <c r="I66" s="3"/>
      <c r="J66" s="3"/>
      <c r="K66" s="3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189C-86A0-4B6D-86A2-E4984F23CB4B}">
  <sheetPr>
    <pageSetUpPr fitToPage="1"/>
  </sheetPr>
  <dimension ref="A1:L66"/>
  <sheetViews>
    <sheetView workbookViewId="0">
      <selection activeCell="B1" sqref="B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3.85546875" style="4" customWidth="1"/>
    <col min="9" max="16384" width="9.140625" style="4"/>
  </cols>
  <sheetData>
    <row r="1" spans="1:11" ht="15.75" x14ac:dyDescent="0.25">
      <c r="A1" s="1" t="s">
        <v>39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71">
        <v>20</v>
      </c>
      <c r="E6" s="16">
        <f t="shared" ref="E6:E8" si="0">(C6*D6)</f>
        <v>16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71">
        <v>100</v>
      </c>
      <c r="E7" s="16">
        <f t="shared" si="0"/>
        <v>76</v>
      </c>
      <c r="F7" s="58"/>
      <c r="G7" s="20" t="s">
        <v>49</v>
      </c>
      <c r="H7" s="7"/>
      <c r="I7" s="67">
        <v>20</v>
      </c>
      <c r="J7" s="68">
        <v>16</v>
      </c>
      <c r="K7" s="67">
        <v>12</v>
      </c>
    </row>
    <row r="8" spans="1:11" x14ac:dyDescent="0.25">
      <c r="A8" s="14" t="s">
        <v>13</v>
      </c>
      <c r="B8" s="14" t="s">
        <v>8</v>
      </c>
      <c r="C8" s="15">
        <v>0.4</v>
      </c>
      <c r="D8" s="71">
        <v>240</v>
      </c>
      <c r="E8" s="16">
        <f t="shared" si="0"/>
        <v>96</v>
      </c>
      <c r="F8" s="58"/>
      <c r="G8" s="33" t="s">
        <v>14</v>
      </c>
      <c r="H8" s="69">
        <v>150</v>
      </c>
      <c r="I8" s="16">
        <f>SUM(I7*H8)-E45</f>
        <v>1766.6151</v>
      </c>
      <c r="J8" s="16">
        <f>SUM(J7*H8)-E45</f>
        <v>1166.6151</v>
      </c>
      <c r="K8" s="16">
        <f>SUM(K7*H8)-E45</f>
        <v>566.61509999999998</v>
      </c>
    </row>
    <row r="9" spans="1:11" x14ac:dyDescent="0.25">
      <c r="A9" s="14" t="s">
        <v>48</v>
      </c>
      <c r="B9" s="14" t="s">
        <v>8</v>
      </c>
      <c r="C9" s="15">
        <v>1.76</v>
      </c>
      <c r="D9" s="71">
        <v>1</v>
      </c>
      <c r="E9" s="16">
        <f>(C9*D9)</f>
        <v>1.76</v>
      </c>
      <c r="F9" s="58"/>
      <c r="G9" s="33" t="s">
        <v>17</v>
      </c>
      <c r="H9" s="69">
        <v>100</v>
      </c>
      <c r="I9" s="16">
        <f>SUM(I7*H9)-E45</f>
        <v>766.61509999999998</v>
      </c>
      <c r="J9" s="16">
        <f>SUM(J7*H9)-E45</f>
        <v>366.61509999999998</v>
      </c>
      <c r="K9" s="16">
        <f>SUM(K7*H9)-E45</f>
        <v>-33.384900000000016</v>
      </c>
    </row>
    <row r="10" spans="1:11" x14ac:dyDescent="0.25">
      <c r="A10" s="14" t="s">
        <v>46</v>
      </c>
      <c r="B10" s="14" t="s">
        <v>8</v>
      </c>
      <c r="C10" s="15">
        <v>0.65</v>
      </c>
      <c r="D10" s="71">
        <v>30</v>
      </c>
      <c r="E10" s="16">
        <f>(C10*D10)</f>
        <v>19.5</v>
      </c>
      <c r="F10" s="58"/>
      <c r="G10" s="33" t="s">
        <v>18</v>
      </c>
      <c r="H10" s="69">
        <v>50</v>
      </c>
      <c r="I10" s="16">
        <f>SUM(I7*H10)-E45</f>
        <v>-233.38490000000002</v>
      </c>
      <c r="J10" s="16">
        <f>SUM(J7*H10)-E45</f>
        <v>-433.38490000000002</v>
      </c>
      <c r="K10" s="16">
        <f>SUM(K7*H10)-E45</f>
        <v>-633.38490000000002</v>
      </c>
    </row>
    <row r="11" spans="1:11" x14ac:dyDescent="0.25">
      <c r="A11" s="14" t="s">
        <v>15</v>
      </c>
      <c r="B11" s="14" t="s">
        <v>16</v>
      </c>
      <c r="C11" s="15">
        <v>60</v>
      </c>
      <c r="D11" s="71">
        <v>2</v>
      </c>
      <c r="E11" s="16">
        <f>(C11*D11)/3</f>
        <v>40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31</v>
      </c>
      <c r="B12" s="14" t="s">
        <v>32</v>
      </c>
      <c r="C12" s="15">
        <v>12</v>
      </c>
      <c r="D12" s="71">
        <v>1</v>
      </c>
      <c r="E12" s="16">
        <f t="shared" ref="E12:E21" si="1">(C12*D12)</f>
        <v>12</v>
      </c>
      <c r="F12" s="58"/>
      <c r="H12" s="26" t="s">
        <v>47</v>
      </c>
    </row>
    <row r="13" spans="1:11" ht="15.75" x14ac:dyDescent="0.25">
      <c r="A13" s="14" t="s">
        <v>55</v>
      </c>
      <c r="B13" s="14" t="s">
        <v>33</v>
      </c>
      <c r="C13" s="15">
        <v>16</v>
      </c>
      <c r="D13" s="71">
        <v>25</v>
      </c>
      <c r="E13" s="16">
        <f t="shared" si="1"/>
        <v>400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45</v>
      </c>
      <c r="B14" s="14" t="s">
        <v>30</v>
      </c>
      <c r="C14" s="15">
        <v>0.19</v>
      </c>
      <c r="D14" s="71">
        <v>24</v>
      </c>
      <c r="E14" s="16">
        <f>(C14*D14)</f>
        <v>4.5600000000000005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36</v>
      </c>
      <c r="B15" s="14" t="s">
        <v>51</v>
      </c>
      <c r="C15" s="15">
        <v>2.19</v>
      </c>
      <c r="D15" s="71">
        <v>1</v>
      </c>
      <c r="E15" s="16">
        <f t="shared" si="1"/>
        <v>2.19</v>
      </c>
      <c r="F15" s="58"/>
      <c r="G15" s="20" t="s">
        <v>50</v>
      </c>
      <c r="H15" s="30"/>
      <c r="I15" s="67">
        <v>20</v>
      </c>
      <c r="J15" s="68">
        <v>16</v>
      </c>
      <c r="K15" s="67">
        <v>12</v>
      </c>
    </row>
    <row r="16" spans="1:11" x14ac:dyDescent="0.25">
      <c r="A16" s="14" t="s">
        <v>37</v>
      </c>
      <c r="B16" s="14" t="s">
        <v>30</v>
      </c>
      <c r="C16" s="15">
        <v>1.33</v>
      </c>
      <c r="D16" s="71">
        <v>4</v>
      </c>
      <c r="E16" s="16">
        <f t="shared" si="1"/>
        <v>5.32</v>
      </c>
      <c r="F16" s="65"/>
      <c r="G16" s="23" t="s">
        <v>14</v>
      </c>
      <c r="H16" s="70">
        <v>150</v>
      </c>
      <c r="I16" s="15">
        <f>I8/$H$8</f>
        <v>11.777434</v>
      </c>
      <c r="J16" s="15">
        <f>J8/$H$8</f>
        <v>7.7774339999999995</v>
      </c>
      <c r="K16" s="15">
        <f>K8/$H$8</f>
        <v>3.777434</v>
      </c>
    </row>
    <row r="17" spans="1:12" x14ac:dyDescent="0.25">
      <c r="A17" s="71"/>
      <c r="B17" s="71"/>
      <c r="C17" s="72"/>
      <c r="D17" s="71"/>
      <c r="E17" s="16">
        <f t="shared" si="1"/>
        <v>0</v>
      </c>
      <c r="F17" s="65"/>
      <c r="G17" s="23" t="s">
        <v>17</v>
      </c>
      <c r="H17" s="70">
        <v>100</v>
      </c>
      <c r="I17" s="15">
        <f>I9/$H$9</f>
        <v>7.6661510000000002</v>
      </c>
      <c r="J17" s="15">
        <f>J9/$H$9</f>
        <v>3.6661509999999997</v>
      </c>
      <c r="K17" s="15">
        <f>K9/$H$9</f>
        <v>-0.33384900000000017</v>
      </c>
    </row>
    <row r="18" spans="1:12" x14ac:dyDescent="0.25">
      <c r="A18" s="71"/>
      <c r="B18" s="71"/>
      <c r="C18" s="72"/>
      <c r="D18" s="71"/>
      <c r="E18" s="16">
        <f t="shared" si="1"/>
        <v>0</v>
      </c>
      <c r="F18" s="65"/>
      <c r="G18" s="23" t="s">
        <v>18</v>
      </c>
      <c r="H18" s="70">
        <v>50</v>
      </c>
      <c r="I18" s="15">
        <f>I10/$H$10</f>
        <v>-4.6676980000000006</v>
      </c>
      <c r="J18" s="15">
        <f>J10/$H$10</f>
        <v>-8.6676979999999997</v>
      </c>
      <c r="K18" s="15">
        <f>K10/$H$10</f>
        <v>-12.667698</v>
      </c>
    </row>
    <row r="19" spans="1:12" x14ac:dyDescent="0.25">
      <c r="A19" s="71"/>
      <c r="B19" s="71"/>
      <c r="C19" s="72"/>
      <c r="D19" s="71"/>
      <c r="E19" s="16">
        <f t="shared" si="1"/>
        <v>0</v>
      </c>
      <c r="F19" s="65"/>
    </row>
    <row r="20" spans="1:12" x14ac:dyDescent="0.25">
      <c r="A20" s="71"/>
      <c r="B20" s="71"/>
      <c r="C20" s="72"/>
      <c r="D20" s="71"/>
      <c r="E20" s="16">
        <f t="shared" si="1"/>
        <v>0</v>
      </c>
      <c r="F20" s="65"/>
      <c r="G20" s="34" t="s">
        <v>20</v>
      </c>
      <c r="H20" s="30"/>
      <c r="I20" s="30"/>
    </row>
    <row r="21" spans="1:12" x14ac:dyDescent="0.25">
      <c r="A21" s="71"/>
      <c r="B21" s="71"/>
      <c r="C21" s="72"/>
      <c r="D21" s="71"/>
      <c r="E21" s="16">
        <f t="shared" si="1"/>
        <v>0</v>
      </c>
      <c r="F21" s="65"/>
      <c r="G21" s="20" t="s">
        <v>49</v>
      </c>
      <c r="H21" s="30"/>
      <c r="I21" s="35"/>
      <c r="K21" s="25"/>
    </row>
    <row r="22" spans="1:12" ht="15.75" x14ac:dyDescent="0.25">
      <c r="A22" s="14" t="s">
        <v>57</v>
      </c>
      <c r="B22" s="15">
        <f>SUM(E6:E21)</f>
        <v>673.33</v>
      </c>
      <c r="C22" s="48">
        <v>0.06</v>
      </c>
      <c r="D22" s="71">
        <v>6</v>
      </c>
      <c r="E22" s="16">
        <f>B22*(D22/12)*C22</f>
        <v>20.1999</v>
      </c>
      <c r="F22" s="58"/>
      <c r="G22" s="23" t="s">
        <v>14</v>
      </c>
      <c r="H22" s="70">
        <v>150</v>
      </c>
      <c r="I22" s="15">
        <f>$E$45/H8</f>
        <v>8.2225660000000005</v>
      </c>
      <c r="K22" s="25"/>
    </row>
    <row r="23" spans="1:12" x14ac:dyDescent="0.25">
      <c r="A23" s="51" t="s">
        <v>21</v>
      </c>
      <c r="B23" s="52"/>
      <c r="C23" s="52"/>
      <c r="D23" s="52"/>
      <c r="E23" s="53">
        <f>SUM(E6:E22)</f>
        <v>693.5299</v>
      </c>
      <c r="F23" s="58"/>
      <c r="G23" s="23" t="s">
        <v>17</v>
      </c>
      <c r="H23" s="70">
        <v>100</v>
      </c>
      <c r="I23" s="15">
        <f>$E$45/H9</f>
        <v>12.333849000000001</v>
      </c>
      <c r="J23" s="3"/>
      <c r="K23" s="25"/>
    </row>
    <row r="24" spans="1:12" x14ac:dyDescent="0.25">
      <c r="F24" s="58"/>
      <c r="G24" s="23" t="s">
        <v>18</v>
      </c>
      <c r="H24" s="70">
        <v>50</v>
      </c>
      <c r="I24" s="15">
        <f>$E$45/H10</f>
        <v>24.667698000000001</v>
      </c>
      <c r="J24" s="3"/>
      <c r="K24" s="25"/>
    </row>
    <row r="25" spans="1:12" x14ac:dyDescent="0.25">
      <c r="A25" s="7" t="s">
        <v>71</v>
      </c>
      <c r="B25" s="11"/>
      <c r="C25" s="11"/>
      <c r="D25" s="11"/>
      <c r="E25" s="11"/>
      <c r="F25" s="58"/>
    </row>
    <row r="26" spans="1:12" x14ac:dyDescent="0.25">
      <c r="A26" s="49" t="s">
        <v>2</v>
      </c>
      <c r="B26" s="49" t="s">
        <v>3</v>
      </c>
      <c r="C26" s="49" t="s">
        <v>4</v>
      </c>
      <c r="D26" s="49" t="s">
        <v>5</v>
      </c>
      <c r="E26" s="50" t="s">
        <v>6</v>
      </c>
      <c r="F26" s="58"/>
    </row>
    <row r="27" spans="1:12" x14ac:dyDescent="0.25">
      <c r="A27" s="14" t="s">
        <v>34</v>
      </c>
      <c r="B27" s="14" t="s">
        <v>22</v>
      </c>
      <c r="C27" s="72">
        <v>10</v>
      </c>
      <c r="D27" s="71">
        <v>4</v>
      </c>
      <c r="E27" s="16">
        <f>C27*D27</f>
        <v>40</v>
      </c>
      <c r="F27" s="58"/>
    </row>
    <row r="28" spans="1:12" ht="15.75" x14ac:dyDescent="0.25">
      <c r="A28" s="14" t="s">
        <v>62</v>
      </c>
      <c r="B28" s="14" t="s">
        <v>22</v>
      </c>
      <c r="C28" s="72">
        <v>20.46</v>
      </c>
      <c r="D28" s="71">
        <v>1</v>
      </c>
      <c r="E28" s="16">
        <f>C28*D28</f>
        <v>20.46</v>
      </c>
      <c r="F28" s="61"/>
    </row>
    <row r="29" spans="1:12" ht="15.75" x14ac:dyDescent="0.25">
      <c r="A29" s="14" t="s">
        <v>61</v>
      </c>
      <c r="B29" s="14" t="s">
        <v>22</v>
      </c>
      <c r="C29" s="72">
        <v>11.77</v>
      </c>
      <c r="D29" s="71">
        <v>1</v>
      </c>
      <c r="E29" s="16">
        <f t="shared" ref="E29:E40" si="2">C29*D29</f>
        <v>11.77</v>
      </c>
      <c r="F29" s="61"/>
    </row>
    <row r="30" spans="1:12" x14ac:dyDescent="0.25">
      <c r="A30" s="14" t="s">
        <v>35</v>
      </c>
      <c r="B30" s="14" t="s">
        <v>19</v>
      </c>
      <c r="C30" s="72">
        <v>12.61</v>
      </c>
      <c r="D30" s="71">
        <v>3</v>
      </c>
      <c r="E30" s="16">
        <f t="shared" si="2"/>
        <v>37.83</v>
      </c>
      <c r="F30" s="56"/>
    </row>
    <row r="31" spans="1:12" x14ac:dyDescent="0.25">
      <c r="A31" s="14" t="s">
        <v>52</v>
      </c>
      <c r="B31" s="14" t="s">
        <v>19</v>
      </c>
      <c r="C31" s="72">
        <v>12.61</v>
      </c>
      <c r="D31" s="71">
        <v>4</v>
      </c>
      <c r="E31" s="16">
        <f t="shared" si="2"/>
        <v>50.44</v>
      </c>
      <c r="F31" s="57"/>
    </row>
    <row r="32" spans="1:12" x14ac:dyDescent="0.25">
      <c r="A32" s="14" t="s">
        <v>53</v>
      </c>
      <c r="B32" s="14" t="s">
        <v>19</v>
      </c>
      <c r="C32" s="72">
        <v>11</v>
      </c>
      <c r="D32" s="71">
        <v>4</v>
      </c>
      <c r="E32" s="16">
        <f t="shared" si="2"/>
        <v>44</v>
      </c>
      <c r="F32" s="58"/>
      <c r="L32" s="36"/>
    </row>
    <row r="33" spans="1:12" x14ac:dyDescent="0.25">
      <c r="A33" s="14" t="s">
        <v>83</v>
      </c>
      <c r="B33" s="14" t="s">
        <v>19</v>
      </c>
      <c r="C33" s="72">
        <v>9.5</v>
      </c>
      <c r="D33" s="71">
        <v>4</v>
      </c>
      <c r="E33" s="16">
        <f t="shared" si="2"/>
        <v>38</v>
      </c>
      <c r="F33" s="58"/>
      <c r="L33" s="36"/>
    </row>
    <row r="34" spans="1:12" x14ac:dyDescent="0.25">
      <c r="A34" s="14" t="s">
        <v>54</v>
      </c>
      <c r="B34" s="14" t="s">
        <v>19</v>
      </c>
      <c r="C34" s="72">
        <v>22</v>
      </c>
      <c r="D34" s="71">
        <v>4</v>
      </c>
      <c r="E34" s="16">
        <f t="shared" si="2"/>
        <v>88</v>
      </c>
      <c r="F34" s="58"/>
      <c r="L34" s="36"/>
    </row>
    <row r="35" spans="1:12" x14ac:dyDescent="0.25">
      <c r="A35" s="14" t="s">
        <v>84</v>
      </c>
      <c r="B35" s="14" t="s">
        <v>19</v>
      </c>
      <c r="C35" s="72">
        <v>12</v>
      </c>
      <c r="D35" s="71">
        <v>4</v>
      </c>
      <c r="E35" s="16">
        <f t="shared" si="2"/>
        <v>48</v>
      </c>
      <c r="F35" s="58"/>
      <c r="L35" s="36"/>
    </row>
    <row r="36" spans="1:12" x14ac:dyDescent="0.25">
      <c r="A36" s="71"/>
      <c r="B36" s="71"/>
      <c r="C36" s="72"/>
      <c r="D36" s="71"/>
      <c r="E36" s="16">
        <f t="shared" si="2"/>
        <v>0</v>
      </c>
      <c r="F36" s="58"/>
      <c r="L36" s="36"/>
    </row>
    <row r="37" spans="1:12" x14ac:dyDescent="0.25">
      <c r="A37" s="71"/>
      <c r="B37" s="71"/>
      <c r="C37" s="72"/>
      <c r="D37" s="71"/>
      <c r="E37" s="16">
        <f t="shared" si="2"/>
        <v>0</v>
      </c>
      <c r="F37" s="58"/>
      <c r="L37" s="36"/>
    </row>
    <row r="38" spans="1:12" x14ac:dyDescent="0.25">
      <c r="A38" s="71"/>
      <c r="B38" s="71"/>
      <c r="C38" s="72"/>
      <c r="D38" s="71"/>
      <c r="E38" s="16">
        <f t="shared" si="2"/>
        <v>0</v>
      </c>
      <c r="F38" s="58"/>
      <c r="L38" s="36"/>
    </row>
    <row r="39" spans="1:12" x14ac:dyDescent="0.25">
      <c r="A39" s="71"/>
      <c r="B39" s="71"/>
      <c r="C39" s="72"/>
      <c r="D39" s="71"/>
      <c r="E39" s="16">
        <f t="shared" si="2"/>
        <v>0</v>
      </c>
      <c r="F39" s="58"/>
      <c r="L39" s="36"/>
    </row>
    <row r="40" spans="1:12" x14ac:dyDescent="0.25">
      <c r="A40" s="71"/>
      <c r="B40" s="71"/>
      <c r="C40" s="72"/>
      <c r="D40" s="71"/>
      <c r="E40" s="16">
        <f t="shared" si="2"/>
        <v>0</v>
      </c>
      <c r="F40" s="58"/>
      <c r="L40" s="36"/>
    </row>
    <row r="41" spans="1:12" ht="15.75" x14ac:dyDescent="0.25">
      <c r="A41" s="14" t="s">
        <v>85</v>
      </c>
      <c r="B41" s="15">
        <f>SUM(E27:E40)</f>
        <v>378.5</v>
      </c>
      <c r="C41" s="73">
        <v>0.06</v>
      </c>
      <c r="D41" s="71">
        <v>6</v>
      </c>
      <c r="E41" s="16">
        <f>B41*(D41/12)*C41</f>
        <v>11.355</v>
      </c>
      <c r="F41" s="58"/>
      <c r="L41" s="36"/>
    </row>
    <row r="42" spans="1:12" x14ac:dyDescent="0.25">
      <c r="A42" s="14" t="s">
        <v>23</v>
      </c>
      <c r="B42" s="14" t="s">
        <v>19</v>
      </c>
      <c r="C42" s="72">
        <v>150</v>
      </c>
      <c r="D42" s="71">
        <v>1</v>
      </c>
      <c r="E42" s="16">
        <f>C42*D42</f>
        <v>150</v>
      </c>
      <c r="F42" s="58"/>
    </row>
    <row r="43" spans="1:12" x14ac:dyDescent="0.25">
      <c r="A43" s="51" t="s">
        <v>24</v>
      </c>
      <c r="B43" s="52"/>
      <c r="C43" s="52"/>
      <c r="D43" s="52"/>
      <c r="E43" s="53">
        <f>SUM(E27:E42)</f>
        <v>539.85500000000002</v>
      </c>
      <c r="F43" s="58"/>
      <c r="L43" s="36"/>
    </row>
    <row r="44" spans="1:12" x14ac:dyDescent="0.25">
      <c r="F44" s="58"/>
      <c r="L44" s="36"/>
    </row>
    <row r="45" spans="1:12" x14ac:dyDescent="0.25">
      <c r="A45" s="38" t="s">
        <v>25</v>
      </c>
      <c r="B45" s="39"/>
      <c r="C45" s="40"/>
      <c r="D45" s="40"/>
      <c r="E45" s="41">
        <f>E23+E43</f>
        <v>1233.3849</v>
      </c>
      <c r="F45" s="58"/>
      <c r="G45" s="3"/>
      <c r="H45" s="3"/>
      <c r="I45" s="3"/>
      <c r="J45" s="3"/>
      <c r="K45" s="25"/>
      <c r="L45" s="36"/>
    </row>
    <row r="46" spans="1:12" x14ac:dyDescent="0.25">
      <c r="A46" s="38" t="s">
        <v>26</v>
      </c>
      <c r="B46" s="39"/>
      <c r="C46" s="40"/>
      <c r="D46" s="40"/>
      <c r="E46" s="41">
        <f>(J7*H9)</f>
        <v>1600</v>
      </c>
      <c r="F46" s="62"/>
      <c r="G46" s="3"/>
      <c r="H46" s="3"/>
      <c r="I46" s="3"/>
      <c r="J46" s="3"/>
      <c r="K46" s="25"/>
      <c r="L46" s="36"/>
    </row>
    <row r="47" spans="1:12" x14ac:dyDescent="0.25">
      <c r="A47" s="38" t="s">
        <v>27</v>
      </c>
      <c r="B47" s="43"/>
      <c r="C47" s="44"/>
      <c r="D47" s="44"/>
      <c r="E47" s="45">
        <f>SUM(E46-E45)</f>
        <v>366.61509999999998</v>
      </c>
      <c r="F47" s="58"/>
      <c r="G47" s="3"/>
      <c r="H47" s="3"/>
      <c r="I47" s="3"/>
      <c r="J47" s="3"/>
      <c r="K47" s="25"/>
      <c r="L47" s="36"/>
    </row>
    <row r="48" spans="1:12" x14ac:dyDescent="0.25">
      <c r="F48" s="58"/>
      <c r="G48" s="3"/>
      <c r="H48" s="3"/>
      <c r="I48" s="3"/>
      <c r="J48" s="3"/>
      <c r="K48" s="25"/>
      <c r="L48" s="36"/>
    </row>
    <row r="49" spans="1:11" ht="15.75" x14ac:dyDescent="0.25">
      <c r="A49" s="55" t="s">
        <v>56</v>
      </c>
      <c r="F49" s="58"/>
      <c r="G49" s="25"/>
      <c r="H49" s="3"/>
      <c r="I49" s="3"/>
      <c r="J49" s="3"/>
      <c r="K49" s="3"/>
    </row>
    <row r="50" spans="1:11" x14ac:dyDescent="0.25">
      <c r="B50" s="3"/>
      <c r="C50" s="3"/>
      <c r="D50" s="3"/>
      <c r="E50" s="3"/>
      <c r="F50" s="61"/>
      <c r="G50" s="3"/>
      <c r="H50" s="3"/>
      <c r="I50" s="3"/>
      <c r="J50" s="3"/>
      <c r="K50" s="3"/>
    </row>
    <row r="51" spans="1:11" ht="15.75" x14ac:dyDescent="0.25">
      <c r="A51" s="46" t="s">
        <v>58</v>
      </c>
      <c r="B51" s="3"/>
      <c r="C51" s="3"/>
      <c r="D51" s="3"/>
      <c r="E51" s="3"/>
      <c r="F51" s="61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58"/>
      <c r="G52" s="37"/>
      <c r="H52" s="37"/>
      <c r="I52" s="37"/>
      <c r="J52" s="37"/>
      <c r="K52" s="37"/>
    </row>
    <row r="53" spans="1:11" ht="15.75" x14ac:dyDescent="0.25">
      <c r="A53" s="3" t="s">
        <v>59</v>
      </c>
      <c r="F53" s="58"/>
      <c r="G53" s="37"/>
      <c r="H53" s="37"/>
      <c r="I53" s="37"/>
      <c r="J53" s="37"/>
      <c r="K53" s="37"/>
    </row>
    <row r="54" spans="1:11" x14ac:dyDescent="0.25">
      <c r="F54" s="58"/>
      <c r="G54" s="37"/>
      <c r="H54" s="37"/>
      <c r="I54" s="37"/>
      <c r="J54" s="37"/>
      <c r="K54" s="37"/>
    </row>
    <row r="55" spans="1:11" x14ac:dyDescent="0.25">
      <c r="A55" s="55"/>
      <c r="B55" s="3"/>
      <c r="C55" s="3"/>
      <c r="D55" s="3"/>
      <c r="E55" s="3"/>
      <c r="F55" s="66"/>
      <c r="G55" s="3"/>
      <c r="H55" s="3"/>
      <c r="I55" s="3"/>
      <c r="J55" s="3"/>
      <c r="K55" s="3"/>
    </row>
    <row r="56" spans="1:11" x14ac:dyDescent="0.25">
      <c r="B56" s="3"/>
      <c r="C56" s="3"/>
      <c r="D56" s="3"/>
      <c r="E56" s="3"/>
      <c r="F56" s="56"/>
      <c r="G56" s="3"/>
      <c r="H56" s="3"/>
      <c r="I56" s="3"/>
      <c r="J56" s="3"/>
      <c r="K56" s="3"/>
    </row>
    <row r="57" spans="1:11" x14ac:dyDescent="0.25">
      <c r="F57" s="56"/>
      <c r="G57" s="3"/>
      <c r="H57" s="3"/>
      <c r="I57" s="3"/>
      <c r="J57" s="3"/>
      <c r="K57" s="3"/>
    </row>
    <row r="58" spans="1:11" x14ac:dyDescent="0.25">
      <c r="F58" s="56"/>
      <c r="G58" s="3"/>
      <c r="H58" s="3"/>
      <c r="I58" s="3"/>
      <c r="J58" s="3"/>
      <c r="K58" s="3"/>
    </row>
    <row r="59" spans="1:11" x14ac:dyDescent="0.25">
      <c r="B59" s="3"/>
      <c r="C59" s="3"/>
      <c r="D59" s="3"/>
      <c r="E59" s="3"/>
      <c r="G59" s="3"/>
      <c r="H59" s="3"/>
      <c r="I59" s="3"/>
      <c r="J59" s="3"/>
      <c r="K59" s="3"/>
    </row>
    <row r="60" spans="1:11" x14ac:dyDescent="0.25">
      <c r="B60" s="47"/>
      <c r="C60" s="47"/>
      <c r="D60" s="47"/>
      <c r="E60" s="42"/>
      <c r="G60" s="3"/>
      <c r="H60" s="3"/>
      <c r="I60" s="3"/>
      <c r="J60" s="3"/>
      <c r="K60" s="3"/>
    </row>
    <row r="61" spans="1:11" x14ac:dyDescent="0.25">
      <c r="B61" s="3"/>
      <c r="C61" s="3"/>
      <c r="D61" s="3"/>
      <c r="E61" s="3"/>
      <c r="F61" s="56"/>
      <c r="G61" s="3"/>
      <c r="H61" s="3"/>
      <c r="I61" s="3"/>
      <c r="J61" s="3"/>
      <c r="K61" s="3"/>
    </row>
    <row r="62" spans="1:11" x14ac:dyDescent="0.25">
      <c r="F62" s="56"/>
      <c r="G62" s="3"/>
      <c r="H62" s="3"/>
      <c r="I62" s="3"/>
      <c r="J62" s="3"/>
      <c r="K62" s="3"/>
    </row>
    <row r="63" spans="1:11" x14ac:dyDescent="0.25">
      <c r="F63" s="56"/>
      <c r="G63" s="3"/>
      <c r="H63" s="3"/>
      <c r="I63" s="3"/>
      <c r="J63" s="3"/>
      <c r="K63" s="3"/>
    </row>
    <row r="64" spans="1:11" x14ac:dyDescent="0.25">
      <c r="F64" s="66"/>
      <c r="G64" s="3"/>
      <c r="H64" s="3"/>
      <c r="I64" s="3"/>
      <c r="J64" s="3"/>
      <c r="K64" s="3"/>
    </row>
    <row r="65" spans="6:11" x14ac:dyDescent="0.25">
      <c r="F65" s="56"/>
      <c r="G65" s="3"/>
      <c r="H65" s="3"/>
      <c r="I65" s="3"/>
      <c r="J65" s="3"/>
      <c r="K65" s="3"/>
    </row>
    <row r="66" spans="6:11" x14ac:dyDescent="0.25">
      <c r="F66" s="56"/>
      <c r="G66" s="3"/>
      <c r="H66" s="3"/>
      <c r="I66" s="3"/>
      <c r="J66" s="3"/>
      <c r="K66" s="3"/>
    </row>
  </sheetData>
  <pageMargins left="0.7" right="0.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4D42-7644-49E7-B07B-419BF3448C36}">
  <sheetPr>
    <pageSetUpPr fitToPage="1"/>
  </sheetPr>
  <dimension ref="A1:L57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44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14">
        <v>150</v>
      </c>
      <c r="E6" s="16">
        <f t="shared" ref="E6:E16" si="0">(C6*D6)</f>
        <v>120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14">
        <v>50</v>
      </c>
      <c r="E7" s="16">
        <f t="shared" si="0"/>
        <v>38</v>
      </c>
      <c r="F7" s="58"/>
      <c r="G7" s="20" t="s">
        <v>49</v>
      </c>
      <c r="H7" s="7"/>
      <c r="I7" s="21">
        <v>12</v>
      </c>
      <c r="J7" s="22">
        <v>10</v>
      </c>
      <c r="K7" s="21">
        <v>8</v>
      </c>
    </row>
    <row r="8" spans="1:11" x14ac:dyDescent="0.25">
      <c r="A8" s="14" t="s">
        <v>13</v>
      </c>
      <c r="B8" s="14" t="s">
        <v>8</v>
      </c>
      <c r="C8" s="15">
        <v>0.4</v>
      </c>
      <c r="D8" s="14">
        <v>160</v>
      </c>
      <c r="E8" s="16">
        <f t="shared" si="0"/>
        <v>64</v>
      </c>
      <c r="F8" s="58"/>
      <c r="G8" s="33" t="s">
        <v>14</v>
      </c>
      <c r="H8" s="24">
        <v>125</v>
      </c>
      <c r="I8" s="16">
        <f>SUM(I7*H8)-E35</f>
        <v>668.20695000000001</v>
      </c>
      <c r="J8" s="16">
        <f>SUM(J7*H8)-E35</f>
        <v>418.20695000000001</v>
      </c>
      <c r="K8" s="16">
        <f>SUM(K7*H8)-E35</f>
        <v>168.20695000000001</v>
      </c>
    </row>
    <row r="9" spans="1:11" x14ac:dyDescent="0.25">
      <c r="A9" s="14" t="s">
        <v>15</v>
      </c>
      <c r="B9" s="14" t="s">
        <v>16</v>
      </c>
      <c r="C9" s="15">
        <v>60</v>
      </c>
      <c r="D9" s="14">
        <v>2</v>
      </c>
      <c r="E9" s="16">
        <f>(C9*D9)/3</f>
        <v>40</v>
      </c>
      <c r="F9" s="58"/>
      <c r="G9" s="33" t="s">
        <v>17</v>
      </c>
      <c r="H9" s="24">
        <v>100</v>
      </c>
      <c r="I9" s="16">
        <f>SUM(I7*H9)-E35</f>
        <v>368.20695000000001</v>
      </c>
      <c r="J9" s="16">
        <f>SUM(J7*H9)-E35</f>
        <v>168.20695000000001</v>
      </c>
      <c r="K9" s="16">
        <f>SUM(K7*H9)-E35</f>
        <v>-31.793049999999994</v>
      </c>
    </row>
    <row r="10" spans="1:11" x14ac:dyDescent="0.25">
      <c r="A10" s="14" t="s">
        <v>46</v>
      </c>
      <c r="B10" s="14" t="s">
        <v>8</v>
      </c>
      <c r="C10" s="15">
        <v>0.65</v>
      </c>
      <c r="D10" s="14">
        <v>20</v>
      </c>
      <c r="E10" s="16">
        <f t="shared" si="0"/>
        <v>13</v>
      </c>
      <c r="F10" s="58"/>
      <c r="G10" s="33" t="s">
        <v>18</v>
      </c>
      <c r="H10" s="24">
        <v>75</v>
      </c>
      <c r="I10" s="16">
        <f>SUM(I7*H10)-E35</f>
        <v>68.206950000000006</v>
      </c>
      <c r="J10" s="16">
        <f>SUM(J7*H10)-E35</f>
        <v>-81.793049999999994</v>
      </c>
      <c r="K10" s="16">
        <f>SUM(K7*H10)-E35</f>
        <v>-231.79304999999999</v>
      </c>
    </row>
    <row r="11" spans="1:11" x14ac:dyDescent="0.25">
      <c r="A11" s="14" t="s">
        <v>31</v>
      </c>
      <c r="B11" s="14" t="s">
        <v>32</v>
      </c>
      <c r="C11" s="15">
        <v>12</v>
      </c>
      <c r="D11" s="14">
        <v>1</v>
      </c>
      <c r="E11" s="16">
        <f t="shared" si="0"/>
        <v>12</v>
      </c>
      <c r="F11" s="58"/>
    </row>
    <row r="12" spans="1:11" ht="15.75" x14ac:dyDescent="0.25">
      <c r="A12" s="14" t="s">
        <v>55</v>
      </c>
      <c r="B12" s="14" t="s">
        <v>33</v>
      </c>
      <c r="C12" s="15">
        <v>1.6</v>
      </c>
      <c r="D12" s="14">
        <v>20</v>
      </c>
      <c r="E12" s="16">
        <f t="shared" si="0"/>
        <v>32</v>
      </c>
      <c r="F12" s="58"/>
      <c r="H12" s="26" t="s">
        <v>47</v>
      </c>
    </row>
    <row r="13" spans="1:11" x14ac:dyDescent="0.25">
      <c r="A13" s="14" t="s">
        <v>64</v>
      </c>
      <c r="B13" s="14" t="s">
        <v>29</v>
      </c>
      <c r="C13" s="15">
        <v>9.8800000000000008</v>
      </c>
      <c r="D13" s="14">
        <v>2</v>
      </c>
      <c r="E13" s="16">
        <f t="shared" si="0"/>
        <v>19.760000000000002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36</v>
      </c>
      <c r="B14" s="14" t="s">
        <v>51</v>
      </c>
      <c r="C14" s="15">
        <v>2.19</v>
      </c>
      <c r="D14" s="14">
        <v>1</v>
      </c>
      <c r="E14" s="16">
        <f t="shared" si="0"/>
        <v>2.19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65</v>
      </c>
      <c r="B15" s="14" t="s">
        <v>51</v>
      </c>
      <c r="C15" s="15">
        <v>2.85</v>
      </c>
      <c r="D15" s="14">
        <v>1.5</v>
      </c>
      <c r="E15" s="16">
        <f t="shared" si="0"/>
        <v>4.2750000000000004</v>
      </c>
      <c r="F15" s="58"/>
      <c r="G15" s="29" t="s">
        <v>63</v>
      </c>
      <c r="H15" s="30"/>
      <c r="I15" s="31">
        <v>12</v>
      </c>
      <c r="J15" s="32">
        <v>10</v>
      </c>
      <c r="K15" s="31">
        <v>8</v>
      </c>
    </row>
    <row r="16" spans="1:11" x14ac:dyDescent="0.25">
      <c r="A16" s="14" t="s">
        <v>69</v>
      </c>
      <c r="B16" s="14" t="s">
        <v>30</v>
      </c>
      <c r="C16" s="15">
        <v>1.33</v>
      </c>
      <c r="D16" s="14">
        <v>4</v>
      </c>
      <c r="E16" s="16">
        <f t="shared" si="0"/>
        <v>5.32</v>
      </c>
      <c r="F16" s="58"/>
      <c r="G16" s="23" t="s">
        <v>14</v>
      </c>
      <c r="H16" s="33">
        <v>125</v>
      </c>
      <c r="I16" s="15">
        <f>I8/$H$8</f>
        <v>5.3456555999999997</v>
      </c>
      <c r="J16" s="15">
        <f>J8/$H$8</f>
        <v>3.3456556000000002</v>
      </c>
      <c r="K16" s="15">
        <f>K8/$H$8</f>
        <v>1.3456556</v>
      </c>
    </row>
    <row r="17" spans="1:12" ht="15.75" x14ac:dyDescent="0.25">
      <c r="A17" s="14" t="s">
        <v>57</v>
      </c>
      <c r="B17" s="15">
        <f>SUM(E6:E16)</f>
        <v>350.54499999999996</v>
      </c>
      <c r="C17" s="48">
        <v>0.06</v>
      </c>
      <c r="D17" s="14">
        <v>6</v>
      </c>
      <c r="E17" s="16">
        <f>B17*(D17/12)*C17</f>
        <v>10.516349999999999</v>
      </c>
      <c r="F17" s="65"/>
      <c r="G17" s="23" t="s">
        <v>17</v>
      </c>
      <c r="H17" s="33">
        <v>100</v>
      </c>
      <c r="I17" s="15">
        <f>I9/$H$9</f>
        <v>3.6820694999999999</v>
      </c>
      <c r="J17" s="15">
        <f>J9/$H$9</f>
        <v>1.6820695000000001</v>
      </c>
      <c r="K17" s="15">
        <f>K9/$H$9</f>
        <v>-0.31793049999999995</v>
      </c>
    </row>
    <row r="18" spans="1:12" x14ac:dyDescent="0.25">
      <c r="A18" s="51" t="s">
        <v>21</v>
      </c>
      <c r="B18" s="52"/>
      <c r="C18" s="52"/>
      <c r="D18" s="52"/>
      <c r="E18" s="53">
        <f>SUM(E6:E17)</f>
        <v>361.06134999999995</v>
      </c>
      <c r="F18" s="58"/>
      <c r="G18" s="23" t="s">
        <v>18</v>
      </c>
      <c r="H18" s="33">
        <v>75</v>
      </c>
      <c r="I18" s="15">
        <f>I10/$H$10</f>
        <v>0.90942600000000007</v>
      </c>
      <c r="J18" s="15">
        <f>J10/$H$10</f>
        <v>-1.0905739999999999</v>
      </c>
      <c r="K18" s="15">
        <f>K10/$H$10</f>
        <v>-3.0905739999999997</v>
      </c>
    </row>
    <row r="19" spans="1:12" x14ac:dyDescent="0.25">
      <c r="F19" s="58"/>
    </row>
    <row r="20" spans="1:12" x14ac:dyDescent="0.25">
      <c r="A20" s="7" t="s">
        <v>71</v>
      </c>
      <c r="B20" s="11"/>
      <c r="C20" s="11"/>
      <c r="D20" s="11"/>
      <c r="E20" s="11"/>
      <c r="F20" s="58"/>
      <c r="G20" s="34" t="s">
        <v>20</v>
      </c>
      <c r="H20" s="30"/>
      <c r="I20" s="30"/>
    </row>
    <row r="21" spans="1:12" x14ac:dyDescent="0.25">
      <c r="A21" s="49" t="s">
        <v>2</v>
      </c>
      <c r="B21" s="49" t="s">
        <v>3</v>
      </c>
      <c r="C21" s="49" t="s">
        <v>4</v>
      </c>
      <c r="D21" s="49" t="s">
        <v>5</v>
      </c>
      <c r="E21" s="50" t="s">
        <v>6</v>
      </c>
      <c r="F21" s="58"/>
      <c r="G21" s="29" t="s">
        <v>63</v>
      </c>
      <c r="H21" s="30"/>
      <c r="I21" s="35"/>
      <c r="K21" s="25"/>
    </row>
    <row r="22" spans="1:12" x14ac:dyDescent="0.25">
      <c r="A22" s="14" t="s">
        <v>34</v>
      </c>
      <c r="B22" s="14" t="s">
        <v>22</v>
      </c>
      <c r="C22" s="15">
        <v>10</v>
      </c>
      <c r="D22" s="14">
        <v>4</v>
      </c>
      <c r="E22" s="16">
        <f>C22*D22</f>
        <v>40</v>
      </c>
      <c r="F22" s="58"/>
      <c r="G22" s="23" t="s">
        <v>14</v>
      </c>
      <c r="H22" s="33">
        <v>125</v>
      </c>
      <c r="I22" s="15">
        <f>$E$35/H8</f>
        <v>6.6543444000000003</v>
      </c>
      <c r="K22" s="25"/>
    </row>
    <row r="23" spans="1:12" ht="15.75" x14ac:dyDescent="0.25">
      <c r="A23" s="14" t="s">
        <v>62</v>
      </c>
      <c r="B23" s="14" t="s">
        <v>22</v>
      </c>
      <c r="C23" s="15">
        <v>20.46</v>
      </c>
      <c r="D23" s="14">
        <v>1</v>
      </c>
      <c r="E23" s="16">
        <f>C23*D23</f>
        <v>20.46</v>
      </c>
      <c r="F23" s="58"/>
      <c r="G23" s="23" t="s">
        <v>17</v>
      </c>
      <c r="H23" s="33">
        <v>100</v>
      </c>
      <c r="I23" s="15">
        <f>$E$35/H9</f>
        <v>8.3179304999999992</v>
      </c>
      <c r="J23" s="3"/>
      <c r="K23" s="25"/>
    </row>
    <row r="24" spans="1:12" ht="15.75" x14ac:dyDescent="0.25">
      <c r="A24" s="14" t="s">
        <v>61</v>
      </c>
      <c r="B24" s="14" t="s">
        <v>22</v>
      </c>
      <c r="C24" s="15">
        <v>11.77</v>
      </c>
      <c r="D24" s="14">
        <v>1</v>
      </c>
      <c r="E24" s="16">
        <f>C24*D24</f>
        <v>11.77</v>
      </c>
      <c r="F24" s="61"/>
      <c r="G24" s="23" t="s">
        <v>18</v>
      </c>
      <c r="H24" s="33">
        <v>75</v>
      </c>
      <c r="I24" s="15">
        <f>$E$35/H10</f>
        <v>11.090574</v>
      </c>
      <c r="J24" s="3"/>
      <c r="K24" s="25"/>
    </row>
    <row r="25" spans="1:12" x14ac:dyDescent="0.25">
      <c r="A25" s="14" t="s">
        <v>35</v>
      </c>
      <c r="B25" s="14" t="s">
        <v>19</v>
      </c>
      <c r="C25" s="15">
        <v>12.61</v>
      </c>
      <c r="D25" s="14">
        <v>3</v>
      </c>
      <c r="E25" s="16">
        <f t="shared" ref="E25" si="1">C25*D25</f>
        <v>37.83</v>
      </c>
      <c r="F25" s="61"/>
    </row>
    <row r="26" spans="1:12" x14ac:dyDescent="0.25">
      <c r="A26" s="14" t="s">
        <v>52</v>
      </c>
      <c r="B26" s="14" t="s">
        <v>19</v>
      </c>
      <c r="C26" s="15">
        <v>12.61</v>
      </c>
      <c r="D26" s="14">
        <v>3</v>
      </c>
      <c r="E26" s="16">
        <f>C26*D26</f>
        <v>37.83</v>
      </c>
      <c r="F26" s="56"/>
    </row>
    <row r="27" spans="1:12" x14ac:dyDescent="0.25">
      <c r="A27" s="14" t="s">
        <v>53</v>
      </c>
      <c r="B27" s="14" t="s">
        <v>19</v>
      </c>
      <c r="C27" s="15">
        <v>11</v>
      </c>
      <c r="D27" s="14">
        <v>3</v>
      </c>
      <c r="E27" s="16">
        <f>C27*D27</f>
        <v>33</v>
      </c>
      <c r="F27" s="57"/>
    </row>
    <row r="28" spans="1:12" x14ac:dyDescent="0.25">
      <c r="A28" s="14" t="s">
        <v>83</v>
      </c>
      <c r="B28" s="14" t="s">
        <v>19</v>
      </c>
      <c r="C28" s="15">
        <v>9.5</v>
      </c>
      <c r="D28" s="14">
        <v>3</v>
      </c>
      <c r="E28" s="16">
        <f>C28*D28</f>
        <v>28.5</v>
      </c>
      <c r="F28" s="57"/>
    </row>
    <row r="29" spans="1:12" x14ac:dyDescent="0.25">
      <c r="A29" s="14" t="s">
        <v>68</v>
      </c>
      <c r="B29" s="14" t="s">
        <v>19</v>
      </c>
      <c r="C29" s="15">
        <v>22</v>
      </c>
      <c r="D29" s="14">
        <v>3</v>
      </c>
      <c r="E29" s="16">
        <f>C29*D29</f>
        <v>66</v>
      </c>
      <c r="F29" s="57"/>
      <c r="G29" s="59"/>
      <c r="H29" s="59"/>
      <c r="I29" s="60"/>
      <c r="J29" s="3"/>
      <c r="K29" s="25"/>
    </row>
    <row r="30" spans="1:12" x14ac:dyDescent="0.25">
      <c r="A30" s="14" t="s">
        <v>84</v>
      </c>
      <c r="B30" s="14" t="s">
        <v>19</v>
      </c>
      <c r="C30" s="15">
        <v>12</v>
      </c>
      <c r="D30" s="14">
        <v>3</v>
      </c>
      <c r="E30" s="16">
        <f>C30*D30</f>
        <v>36</v>
      </c>
      <c r="F30" s="57"/>
      <c r="G30" s="59"/>
      <c r="H30" s="59"/>
      <c r="I30" s="60"/>
      <c r="J30" s="3"/>
      <c r="K30" s="25"/>
    </row>
    <row r="31" spans="1:12" ht="15.75" x14ac:dyDescent="0.25">
      <c r="A31" s="14" t="s">
        <v>85</v>
      </c>
      <c r="B31" s="15">
        <f>SUM(E22:E30)</f>
        <v>311.39</v>
      </c>
      <c r="C31" s="54">
        <v>0.06</v>
      </c>
      <c r="D31" s="14">
        <v>6</v>
      </c>
      <c r="E31" s="16">
        <f>B31*(D31/12)*C31</f>
        <v>9.3416999999999994</v>
      </c>
      <c r="F31" s="58"/>
      <c r="L31" s="36"/>
    </row>
    <row r="32" spans="1:12" x14ac:dyDescent="0.25">
      <c r="A32" s="14" t="s">
        <v>23</v>
      </c>
      <c r="B32" s="14" t="s">
        <v>19</v>
      </c>
      <c r="C32" s="15">
        <v>150</v>
      </c>
      <c r="D32" s="14">
        <v>1</v>
      </c>
      <c r="E32" s="16">
        <f>C32*D32</f>
        <v>150</v>
      </c>
      <c r="F32" s="58"/>
      <c r="L32" s="36"/>
    </row>
    <row r="33" spans="1:12" x14ac:dyDescent="0.25">
      <c r="A33" s="51" t="s">
        <v>24</v>
      </c>
      <c r="B33" s="52"/>
      <c r="C33" s="52"/>
      <c r="D33" s="52"/>
      <c r="E33" s="53">
        <f>SUM(E22:E32)</f>
        <v>470.73169999999999</v>
      </c>
      <c r="F33" s="58"/>
    </row>
    <row r="34" spans="1:12" x14ac:dyDescent="0.25">
      <c r="F34" s="58"/>
      <c r="L34" s="36"/>
    </row>
    <row r="35" spans="1:12" x14ac:dyDescent="0.25">
      <c r="A35" s="38" t="s">
        <v>25</v>
      </c>
      <c r="B35" s="39"/>
      <c r="C35" s="40"/>
      <c r="D35" s="40"/>
      <c r="E35" s="41">
        <f>E18+E33</f>
        <v>831.79304999999999</v>
      </c>
      <c r="F35" s="58"/>
      <c r="L35" s="36"/>
    </row>
    <row r="36" spans="1:12" x14ac:dyDescent="0.25">
      <c r="A36" s="38" t="s">
        <v>26</v>
      </c>
      <c r="B36" s="39"/>
      <c r="C36" s="40"/>
      <c r="D36" s="40"/>
      <c r="E36" s="41">
        <f>(J7*H9)</f>
        <v>1000</v>
      </c>
      <c r="F36" s="58"/>
      <c r="G36" s="3"/>
      <c r="H36" s="3"/>
      <c r="I36" s="3"/>
      <c r="J36" s="3"/>
      <c r="K36" s="25"/>
      <c r="L36" s="36"/>
    </row>
    <row r="37" spans="1:12" x14ac:dyDescent="0.25">
      <c r="A37" s="38" t="s">
        <v>27</v>
      </c>
      <c r="B37" s="43"/>
      <c r="C37" s="44"/>
      <c r="D37" s="44"/>
      <c r="E37" s="45">
        <f>SUM(E36-E35)</f>
        <v>168.20695000000001</v>
      </c>
      <c r="F37" s="62"/>
      <c r="G37" s="3"/>
      <c r="H37" s="3"/>
      <c r="I37" s="3"/>
      <c r="J37" s="3"/>
      <c r="K37" s="25"/>
      <c r="L37" s="36"/>
    </row>
    <row r="38" spans="1:12" x14ac:dyDescent="0.25">
      <c r="F38" s="58"/>
      <c r="G38" s="3"/>
      <c r="H38" s="3"/>
      <c r="I38" s="3"/>
      <c r="J38" s="3"/>
      <c r="K38" s="25"/>
      <c r="L38" s="36"/>
    </row>
    <row r="39" spans="1:12" ht="15.75" x14ac:dyDescent="0.25">
      <c r="A39" s="55" t="s">
        <v>66</v>
      </c>
      <c r="F39" s="58"/>
      <c r="G39" s="3"/>
      <c r="H39" s="3"/>
      <c r="I39" s="3"/>
      <c r="J39" s="3"/>
      <c r="K39" s="25"/>
      <c r="L39" s="36"/>
    </row>
    <row r="40" spans="1:12" x14ac:dyDescent="0.25">
      <c r="B40" s="3"/>
      <c r="C40" s="3"/>
      <c r="D40" s="3"/>
      <c r="E40" s="3"/>
      <c r="F40" s="58"/>
      <c r="G40" s="25"/>
      <c r="H40" s="3"/>
      <c r="I40" s="3"/>
      <c r="J40" s="3"/>
      <c r="K40" s="3"/>
    </row>
    <row r="41" spans="1:12" ht="15.75" x14ac:dyDescent="0.25">
      <c r="A41" s="46" t="s">
        <v>58</v>
      </c>
      <c r="B41" s="3"/>
      <c r="C41" s="3"/>
      <c r="D41" s="3"/>
      <c r="E41" s="3"/>
      <c r="F41" s="61"/>
      <c r="G41" s="3"/>
      <c r="H41" s="3"/>
      <c r="I41" s="3"/>
      <c r="J41" s="3"/>
      <c r="K41" s="3"/>
    </row>
    <row r="42" spans="1:12" x14ac:dyDescent="0.25">
      <c r="A42" s="3"/>
      <c r="B42" s="3"/>
      <c r="C42" s="3"/>
      <c r="D42" s="3"/>
      <c r="E42" s="3"/>
      <c r="F42" s="61"/>
      <c r="G42" s="3"/>
      <c r="H42" s="3"/>
      <c r="I42" s="3"/>
      <c r="J42" s="3"/>
      <c r="K42" s="3"/>
    </row>
    <row r="43" spans="1:12" ht="15.75" x14ac:dyDescent="0.25">
      <c r="A43" s="46" t="s">
        <v>67</v>
      </c>
      <c r="F43" s="58"/>
      <c r="G43" s="37"/>
      <c r="H43" s="37"/>
      <c r="I43" s="37"/>
      <c r="J43" s="37"/>
      <c r="K43" s="37"/>
    </row>
    <row r="44" spans="1:12" x14ac:dyDescent="0.25">
      <c r="A44" s="3"/>
      <c r="F44" s="58"/>
      <c r="G44" s="37"/>
      <c r="H44" s="37"/>
      <c r="I44" s="37"/>
      <c r="J44" s="37"/>
      <c r="K44" s="37"/>
    </row>
    <row r="45" spans="1:12" x14ac:dyDescent="0.25">
      <c r="B45" s="3"/>
      <c r="C45" s="3"/>
      <c r="D45" s="3"/>
      <c r="E45" s="3"/>
      <c r="F45" s="58"/>
      <c r="G45" s="37"/>
      <c r="H45" s="37"/>
      <c r="I45" s="37"/>
      <c r="J45" s="37"/>
      <c r="K45" s="37"/>
    </row>
    <row r="46" spans="1:12" x14ac:dyDescent="0.25">
      <c r="B46" s="3"/>
      <c r="C46" s="3"/>
      <c r="D46" s="3"/>
      <c r="E46" s="3"/>
      <c r="F46" s="66"/>
      <c r="G46" s="3"/>
      <c r="H46" s="3"/>
      <c r="I46" s="3"/>
      <c r="J46" s="3"/>
      <c r="K46" s="3"/>
    </row>
    <row r="47" spans="1:12" x14ac:dyDescent="0.25">
      <c r="F47" s="56"/>
      <c r="G47" s="3"/>
      <c r="H47" s="3"/>
      <c r="I47" s="3"/>
      <c r="J47" s="3"/>
      <c r="K47" s="3"/>
    </row>
    <row r="48" spans="1:12" x14ac:dyDescent="0.25">
      <c r="F48" s="56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F49" s="56"/>
      <c r="G49" s="3"/>
      <c r="H49" s="3"/>
      <c r="I49" s="3"/>
      <c r="J49" s="3"/>
      <c r="K49" s="3"/>
    </row>
    <row r="50" spans="2:11" x14ac:dyDescent="0.25">
      <c r="B50" s="47"/>
      <c r="C50" s="47"/>
      <c r="D50" s="47"/>
      <c r="E50" s="42"/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G51" s="3"/>
      <c r="H51" s="3"/>
      <c r="I51" s="3"/>
      <c r="J51" s="3"/>
      <c r="K51" s="3"/>
    </row>
    <row r="52" spans="2:11" x14ac:dyDescent="0.25">
      <c r="F52" s="56"/>
      <c r="G52" s="3"/>
      <c r="H52" s="3"/>
      <c r="I52" s="3"/>
      <c r="J52" s="3"/>
      <c r="K52" s="3"/>
    </row>
    <row r="53" spans="2:11" x14ac:dyDescent="0.25">
      <c r="F53" s="56"/>
      <c r="G53" s="3"/>
      <c r="H53" s="3"/>
      <c r="I53" s="3"/>
      <c r="J53" s="3"/>
      <c r="K53" s="3"/>
    </row>
    <row r="54" spans="2:11" x14ac:dyDescent="0.25">
      <c r="F54" s="56"/>
      <c r="G54" s="3"/>
      <c r="H54" s="3"/>
      <c r="I54" s="3"/>
      <c r="J54" s="3"/>
      <c r="K54" s="3"/>
    </row>
    <row r="55" spans="2:11" x14ac:dyDescent="0.25">
      <c r="F55" s="66"/>
      <c r="G55" s="3"/>
      <c r="H55" s="3"/>
      <c r="I55" s="3"/>
      <c r="J55" s="3"/>
      <c r="K55" s="3"/>
    </row>
    <row r="56" spans="2:11" x14ac:dyDescent="0.25">
      <c r="F56" s="56"/>
      <c r="G56" s="3"/>
      <c r="H56" s="3"/>
      <c r="I56" s="3"/>
      <c r="J56" s="3"/>
      <c r="K56" s="3"/>
    </row>
    <row r="57" spans="2:11" x14ac:dyDescent="0.25">
      <c r="F57" s="56"/>
      <c r="G57" s="3"/>
      <c r="H57" s="3"/>
      <c r="I57" s="3"/>
      <c r="J57" s="3"/>
      <c r="K57" s="3"/>
    </row>
  </sheetData>
  <pageMargins left="0.7" right="0.7" top="0.75" bottom="0.75" header="0.3" footer="0.3"/>
  <pageSetup scale="71" orientation="landscape" r:id="rId1"/>
  <ignoredErrors>
    <ignoredError sqref="E9 E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C98A-4DD4-4E15-A5E9-DEA7368159B2}">
  <sheetPr>
    <pageSetUpPr fitToPage="1"/>
  </sheetPr>
  <dimension ref="A1:L67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44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72">
        <v>0.8</v>
      </c>
      <c r="D6" s="71">
        <v>150</v>
      </c>
      <c r="E6" s="16">
        <f t="shared" ref="E6:E21" si="0">(C6*D6)</f>
        <v>120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72">
        <v>0.76</v>
      </c>
      <c r="D7" s="71">
        <v>50</v>
      </c>
      <c r="E7" s="16">
        <f t="shared" si="0"/>
        <v>38</v>
      </c>
      <c r="F7" s="58"/>
      <c r="G7" s="20" t="s">
        <v>49</v>
      </c>
      <c r="H7" s="7"/>
      <c r="I7" s="67">
        <v>12</v>
      </c>
      <c r="J7" s="68">
        <v>10</v>
      </c>
      <c r="K7" s="67">
        <v>8</v>
      </c>
    </row>
    <row r="8" spans="1:11" x14ac:dyDescent="0.25">
      <c r="A8" s="14" t="s">
        <v>13</v>
      </c>
      <c r="B8" s="14" t="s">
        <v>8</v>
      </c>
      <c r="C8" s="72">
        <v>0.4</v>
      </c>
      <c r="D8" s="71">
        <v>160</v>
      </c>
      <c r="E8" s="16">
        <f t="shared" si="0"/>
        <v>64</v>
      </c>
      <c r="F8" s="58"/>
      <c r="G8" s="33" t="s">
        <v>14</v>
      </c>
      <c r="H8" s="69">
        <v>125</v>
      </c>
      <c r="I8" s="16">
        <f>SUM(I7*H8)-E45</f>
        <v>668.20695000000001</v>
      </c>
      <c r="J8" s="16">
        <f>SUM(J7*H8)-E45</f>
        <v>418.20695000000001</v>
      </c>
      <c r="K8" s="16">
        <f>SUM(K7*H8)-E45</f>
        <v>168.20695000000001</v>
      </c>
    </row>
    <row r="9" spans="1:11" x14ac:dyDescent="0.25">
      <c r="A9" s="14" t="s">
        <v>15</v>
      </c>
      <c r="B9" s="14" t="s">
        <v>16</v>
      </c>
      <c r="C9" s="72">
        <v>60</v>
      </c>
      <c r="D9" s="71">
        <v>2</v>
      </c>
      <c r="E9" s="16">
        <f>(C9*D9)/3</f>
        <v>40</v>
      </c>
      <c r="F9" s="58"/>
      <c r="G9" s="33" t="s">
        <v>17</v>
      </c>
      <c r="H9" s="69">
        <v>100</v>
      </c>
      <c r="I9" s="16">
        <f>SUM(I7*H9)-E45</f>
        <v>368.20695000000001</v>
      </c>
      <c r="J9" s="16">
        <f>SUM(J7*H9)-E45</f>
        <v>168.20695000000001</v>
      </c>
      <c r="K9" s="16">
        <f>SUM(K7*H9)-E45</f>
        <v>-31.793049999999994</v>
      </c>
    </row>
    <row r="10" spans="1:11" x14ac:dyDescent="0.25">
      <c r="A10" s="14" t="s">
        <v>46</v>
      </c>
      <c r="B10" s="14" t="s">
        <v>8</v>
      </c>
      <c r="C10" s="72">
        <v>0.65</v>
      </c>
      <c r="D10" s="71">
        <v>20</v>
      </c>
      <c r="E10" s="16">
        <f t="shared" si="0"/>
        <v>13</v>
      </c>
      <c r="F10" s="58"/>
      <c r="G10" s="33" t="s">
        <v>18</v>
      </c>
      <c r="H10" s="69">
        <v>75</v>
      </c>
      <c r="I10" s="16">
        <f>SUM(I7*H10)-E45</f>
        <v>68.206950000000006</v>
      </c>
      <c r="J10" s="16">
        <f>SUM(J7*H10)-E45</f>
        <v>-81.793049999999994</v>
      </c>
      <c r="K10" s="16">
        <f>SUM(K7*H10)-E45</f>
        <v>-231.79304999999999</v>
      </c>
    </row>
    <row r="11" spans="1:11" x14ac:dyDescent="0.25">
      <c r="A11" s="14" t="s">
        <v>31</v>
      </c>
      <c r="B11" s="14" t="s">
        <v>32</v>
      </c>
      <c r="C11" s="72">
        <v>12</v>
      </c>
      <c r="D11" s="71">
        <v>1</v>
      </c>
      <c r="E11" s="16">
        <f t="shared" si="0"/>
        <v>12</v>
      </c>
      <c r="F11" s="58"/>
    </row>
    <row r="12" spans="1:11" ht="15.75" x14ac:dyDescent="0.25">
      <c r="A12" s="14" t="s">
        <v>55</v>
      </c>
      <c r="B12" s="14" t="s">
        <v>33</v>
      </c>
      <c r="C12" s="72">
        <v>1.6</v>
      </c>
      <c r="D12" s="71">
        <v>20</v>
      </c>
      <c r="E12" s="16">
        <f t="shared" si="0"/>
        <v>32</v>
      </c>
      <c r="F12" s="58"/>
      <c r="H12" s="26" t="s">
        <v>47</v>
      </c>
    </row>
    <row r="13" spans="1:11" x14ac:dyDescent="0.25">
      <c r="A13" s="14" t="s">
        <v>64</v>
      </c>
      <c r="B13" s="14" t="s">
        <v>29</v>
      </c>
      <c r="C13" s="72">
        <v>9.8800000000000008</v>
      </c>
      <c r="D13" s="71">
        <v>2</v>
      </c>
      <c r="E13" s="16">
        <f t="shared" si="0"/>
        <v>19.760000000000002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36</v>
      </c>
      <c r="B14" s="14" t="s">
        <v>51</v>
      </c>
      <c r="C14" s="72">
        <v>2.19</v>
      </c>
      <c r="D14" s="71">
        <v>1</v>
      </c>
      <c r="E14" s="16">
        <f t="shared" si="0"/>
        <v>2.19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65</v>
      </c>
      <c r="B15" s="14" t="s">
        <v>51</v>
      </c>
      <c r="C15" s="72">
        <v>2.85</v>
      </c>
      <c r="D15" s="71">
        <v>1.5</v>
      </c>
      <c r="E15" s="16">
        <f t="shared" si="0"/>
        <v>4.2750000000000004</v>
      </c>
      <c r="F15" s="58"/>
      <c r="G15" s="29" t="s">
        <v>63</v>
      </c>
      <c r="H15" s="30"/>
      <c r="I15" s="67">
        <v>12</v>
      </c>
      <c r="J15" s="68">
        <v>10</v>
      </c>
      <c r="K15" s="67">
        <v>8</v>
      </c>
    </row>
    <row r="16" spans="1:11" x14ac:dyDescent="0.25">
      <c r="A16" s="14" t="s">
        <v>69</v>
      </c>
      <c r="B16" s="14" t="s">
        <v>30</v>
      </c>
      <c r="C16" s="72">
        <v>1.33</v>
      </c>
      <c r="D16" s="71">
        <v>4</v>
      </c>
      <c r="E16" s="16">
        <f t="shared" si="0"/>
        <v>5.32</v>
      </c>
      <c r="F16" s="58"/>
      <c r="G16" s="23" t="s">
        <v>14</v>
      </c>
      <c r="H16" s="70">
        <v>125</v>
      </c>
      <c r="I16" s="15">
        <f>I8/$H$8</f>
        <v>5.3456555999999997</v>
      </c>
      <c r="J16" s="15">
        <f>J8/$H$8</f>
        <v>3.3456556000000002</v>
      </c>
      <c r="K16" s="15">
        <f>K8/$H$8</f>
        <v>1.3456556</v>
      </c>
    </row>
    <row r="17" spans="1:11" x14ac:dyDescent="0.25">
      <c r="A17" s="71"/>
      <c r="B17" s="71"/>
      <c r="C17" s="72"/>
      <c r="D17" s="71"/>
      <c r="E17" s="16">
        <f t="shared" si="0"/>
        <v>0</v>
      </c>
      <c r="F17" s="58"/>
      <c r="G17" s="23" t="s">
        <v>17</v>
      </c>
      <c r="H17" s="70">
        <v>100</v>
      </c>
      <c r="I17" s="15">
        <f>I9/$H$9</f>
        <v>3.6820694999999999</v>
      </c>
      <c r="J17" s="15">
        <f>J9/$H$9</f>
        <v>1.6820695000000001</v>
      </c>
      <c r="K17" s="15">
        <f>K9/$H$9</f>
        <v>-0.31793049999999995</v>
      </c>
    </row>
    <row r="18" spans="1:11" x14ac:dyDescent="0.25">
      <c r="A18" s="71"/>
      <c r="B18" s="71"/>
      <c r="C18" s="72"/>
      <c r="D18" s="71"/>
      <c r="E18" s="16">
        <f t="shared" si="0"/>
        <v>0</v>
      </c>
      <c r="F18" s="58"/>
      <c r="G18" s="23" t="s">
        <v>18</v>
      </c>
      <c r="H18" s="70">
        <v>75</v>
      </c>
      <c r="I18" s="15">
        <f>I10/$H$10</f>
        <v>0.90942600000000007</v>
      </c>
      <c r="J18" s="15">
        <f>J10/$H$10</f>
        <v>-1.0905739999999999</v>
      </c>
      <c r="K18" s="15">
        <f>K10/$H$10</f>
        <v>-3.0905739999999997</v>
      </c>
    </row>
    <row r="19" spans="1:11" x14ac:dyDescent="0.25">
      <c r="A19" s="71"/>
      <c r="B19" s="71"/>
      <c r="C19" s="72"/>
      <c r="D19" s="71"/>
      <c r="E19" s="16">
        <f t="shared" si="0"/>
        <v>0</v>
      </c>
      <c r="F19" s="58"/>
    </row>
    <row r="20" spans="1:11" x14ac:dyDescent="0.25">
      <c r="A20" s="71"/>
      <c r="B20" s="71"/>
      <c r="C20" s="72"/>
      <c r="D20" s="71"/>
      <c r="E20" s="16">
        <f t="shared" si="0"/>
        <v>0</v>
      </c>
      <c r="F20" s="58"/>
      <c r="G20" s="34" t="s">
        <v>20</v>
      </c>
      <c r="H20" s="30"/>
      <c r="I20" s="30"/>
    </row>
    <row r="21" spans="1:11" x14ac:dyDescent="0.25">
      <c r="A21" s="71"/>
      <c r="B21" s="71"/>
      <c r="C21" s="72"/>
      <c r="D21" s="71"/>
      <c r="E21" s="16">
        <f t="shared" si="0"/>
        <v>0</v>
      </c>
      <c r="F21" s="58"/>
      <c r="G21" s="29" t="s">
        <v>63</v>
      </c>
      <c r="H21" s="30"/>
      <c r="I21" s="35"/>
      <c r="K21" s="25"/>
    </row>
    <row r="22" spans="1:11" ht="15.75" x14ac:dyDescent="0.25">
      <c r="A22" s="14" t="s">
        <v>57</v>
      </c>
      <c r="B22" s="15">
        <f>SUM(E6:E21)</f>
        <v>350.54499999999996</v>
      </c>
      <c r="C22" s="74">
        <v>0.06</v>
      </c>
      <c r="D22" s="71">
        <v>6</v>
      </c>
      <c r="E22" s="16">
        <f>B22*(D22/12)*C22</f>
        <v>10.516349999999999</v>
      </c>
      <c r="F22" s="65"/>
      <c r="G22" s="23" t="s">
        <v>14</v>
      </c>
      <c r="H22" s="70">
        <v>125</v>
      </c>
      <c r="I22" s="15">
        <f>$E$45/H8</f>
        <v>6.6543444000000003</v>
      </c>
      <c r="K22" s="25"/>
    </row>
    <row r="23" spans="1:11" x14ac:dyDescent="0.25">
      <c r="A23" s="51" t="s">
        <v>21</v>
      </c>
      <c r="B23" s="52"/>
      <c r="C23" s="52"/>
      <c r="D23" s="52"/>
      <c r="E23" s="53">
        <f>SUM(E6:E22)</f>
        <v>361.06134999999995</v>
      </c>
      <c r="F23" s="58"/>
      <c r="G23" s="23" t="s">
        <v>17</v>
      </c>
      <c r="H23" s="70">
        <v>100</v>
      </c>
      <c r="I23" s="15">
        <f>$E$45/H9</f>
        <v>8.3179304999999992</v>
      </c>
      <c r="J23" s="3"/>
      <c r="K23" s="25"/>
    </row>
    <row r="24" spans="1:11" x14ac:dyDescent="0.25">
      <c r="F24" s="58"/>
      <c r="G24" s="23" t="s">
        <v>18</v>
      </c>
      <c r="H24" s="70">
        <v>75</v>
      </c>
      <c r="I24" s="15">
        <f>$E$45/H10</f>
        <v>11.090574</v>
      </c>
      <c r="J24" s="3"/>
      <c r="K24" s="25"/>
    </row>
    <row r="25" spans="1:11" x14ac:dyDescent="0.25">
      <c r="A25" s="7" t="s">
        <v>71</v>
      </c>
      <c r="B25" s="11"/>
      <c r="C25" s="11"/>
      <c r="D25" s="11"/>
      <c r="E25" s="11"/>
      <c r="F25" s="58"/>
    </row>
    <row r="26" spans="1:11" x14ac:dyDescent="0.25">
      <c r="A26" s="49" t="s">
        <v>2</v>
      </c>
      <c r="B26" s="49" t="s">
        <v>3</v>
      </c>
      <c r="C26" s="49" t="s">
        <v>4</v>
      </c>
      <c r="D26" s="49" t="s">
        <v>5</v>
      </c>
      <c r="E26" s="50" t="s">
        <v>6</v>
      </c>
      <c r="F26" s="58"/>
    </row>
    <row r="27" spans="1:11" x14ac:dyDescent="0.25">
      <c r="A27" s="14" t="s">
        <v>34</v>
      </c>
      <c r="B27" s="14" t="s">
        <v>22</v>
      </c>
      <c r="C27" s="72">
        <v>10</v>
      </c>
      <c r="D27" s="71">
        <v>4</v>
      </c>
      <c r="E27" s="16">
        <f>C27*D27</f>
        <v>40</v>
      </c>
      <c r="F27" s="58"/>
    </row>
    <row r="28" spans="1:11" ht="15.75" x14ac:dyDescent="0.25">
      <c r="A28" s="14" t="s">
        <v>62</v>
      </c>
      <c r="B28" s="14" t="s">
        <v>22</v>
      </c>
      <c r="C28" s="72">
        <v>20.46</v>
      </c>
      <c r="D28" s="71">
        <v>1</v>
      </c>
      <c r="E28" s="16">
        <f>C28*D28</f>
        <v>20.46</v>
      </c>
      <c r="F28" s="58"/>
    </row>
    <row r="29" spans="1:11" ht="15.75" x14ac:dyDescent="0.25">
      <c r="A29" s="14" t="s">
        <v>61</v>
      </c>
      <c r="B29" s="14" t="s">
        <v>22</v>
      </c>
      <c r="C29" s="72">
        <v>11.77</v>
      </c>
      <c r="D29" s="71">
        <v>1</v>
      </c>
      <c r="E29" s="16">
        <f>C29*D29</f>
        <v>11.77</v>
      </c>
      <c r="F29" s="61"/>
    </row>
    <row r="30" spans="1:11" x14ac:dyDescent="0.25">
      <c r="A30" s="14" t="s">
        <v>35</v>
      </c>
      <c r="B30" s="14" t="s">
        <v>19</v>
      </c>
      <c r="C30" s="72">
        <v>12.61</v>
      </c>
      <c r="D30" s="71">
        <v>3</v>
      </c>
      <c r="E30" s="16">
        <f t="shared" ref="E30" si="1">C30*D30</f>
        <v>37.83</v>
      </c>
      <c r="F30" s="61"/>
    </row>
    <row r="31" spans="1:11" x14ac:dyDescent="0.25">
      <c r="A31" s="14" t="s">
        <v>52</v>
      </c>
      <c r="B31" s="14" t="s">
        <v>19</v>
      </c>
      <c r="C31" s="72">
        <v>12.61</v>
      </c>
      <c r="D31" s="71">
        <v>3</v>
      </c>
      <c r="E31" s="16">
        <f>C31*D31</f>
        <v>37.83</v>
      </c>
      <c r="F31" s="56"/>
    </row>
    <row r="32" spans="1:11" x14ac:dyDescent="0.25">
      <c r="A32" s="14" t="s">
        <v>53</v>
      </c>
      <c r="B32" s="14" t="s">
        <v>19</v>
      </c>
      <c r="C32" s="72">
        <v>11</v>
      </c>
      <c r="D32" s="71">
        <v>3</v>
      </c>
      <c r="E32" s="16">
        <f>C32*D32</f>
        <v>33</v>
      </c>
      <c r="F32" s="57"/>
    </row>
    <row r="33" spans="1:12" x14ac:dyDescent="0.25">
      <c r="A33" s="14" t="s">
        <v>83</v>
      </c>
      <c r="B33" s="14" t="s">
        <v>19</v>
      </c>
      <c r="C33" s="72">
        <v>9.5</v>
      </c>
      <c r="D33" s="71">
        <v>3</v>
      </c>
      <c r="E33" s="16">
        <f>C33*D33</f>
        <v>28.5</v>
      </c>
      <c r="F33" s="57"/>
    </row>
    <row r="34" spans="1:12" x14ac:dyDescent="0.25">
      <c r="A34" s="14" t="s">
        <v>68</v>
      </c>
      <c r="B34" s="14" t="s">
        <v>19</v>
      </c>
      <c r="C34" s="72">
        <v>22</v>
      </c>
      <c r="D34" s="71">
        <v>3</v>
      </c>
      <c r="E34" s="16">
        <f>C34*D34</f>
        <v>66</v>
      </c>
      <c r="F34" s="57"/>
      <c r="G34" s="59"/>
      <c r="H34" s="59"/>
      <c r="I34" s="60"/>
      <c r="J34" s="3"/>
      <c r="K34" s="25"/>
    </row>
    <row r="35" spans="1:12" x14ac:dyDescent="0.25">
      <c r="A35" s="14" t="s">
        <v>84</v>
      </c>
      <c r="B35" s="14" t="s">
        <v>19</v>
      </c>
      <c r="C35" s="72">
        <v>12</v>
      </c>
      <c r="D35" s="71">
        <v>3</v>
      </c>
      <c r="E35" s="16">
        <f>C35*D35</f>
        <v>36</v>
      </c>
      <c r="F35" s="57"/>
      <c r="G35" s="59"/>
      <c r="H35" s="59"/>
      <c r="I35" s="60"/>
      <c r="J35" s="3"/>
      <c r="K35" s="25"/>
    </row>
    <row r="36" spans="1:12" x14ac:dyDescent="0.25">
      <c r="A36" s="71"/>
      <c r="B36" s="71"/>
      <c r="C36" s="72"/>
      <c r="D36" s="71"/>
      <c r="E36" s="16">
        <f t="shared" ref="E36:E40" si="2">C36*D36</f>
        <v>0</v>
      </c>
      <c r="F36" s="57"/>
      <c r="G36" s="59"/>
      <c r="H36" s="59"/>
      <c r="I36" s="60"/>
      <c r="J36" s="3"/>
      <c r="K36" s="25"/>
    </row>
    <row r="37" spans="1:12" x14ac:dyDescent="0.25">
      <c r="A37" s="71"/>
      <c r="B37" s="71"/>
      <c r="C37" s="72"/>
      <c r="D37" s="71"/>
      <c r="E37" s="16">
        <f t="shared" si="2"/>
        <v>0</v>
      </c>
      <c r="F37" s="57"/>
      <c r="G37" s="59"/>
      <c r="H37" s="59"/>
      <c r="I37" s="60"/>
      <c r="J37" s="3"/>
      <c r="K37" s="25"/>
    </row>
    <row r="38" spans="1:12" x14ac:dyDescent="0.25">
      <c r="A38" s="71"/>
      <c r="B38" s="71"/>
      <c r="C38" s="72"/>
      <c r="D38" s="71"/>
      <c r="E38" s="16">
        <f t="shared" si="2"/>
        <v>0</v>
      </c>
      <c r="F38" s="57"/>
      <c r="G38" s="59"/>
      <c r="H38" s="59"/>
      <c r="I38" s="60"/>
      <c r="J38" s="3"/>
      <c r="K38" s="25"/>
    </row>
    <row r="39" spans="1:12" x14ac:dyDescent="0.25">
      <c r="A39" s="71"/>
      <c r="B39" s="71"/>
      <c r="C39" s="72"/>
      <c r="D39" s="71"/>
      <c r="E39" s="16">
        <f t="shared" si="2"/>
        <v>0</v>
      </c>
      <c r="F39" s="57"/>
      <c r="G39" s="59"/>
      <c r="H39" s="59"/>
      <c r="I39" s="60"/>
      <c r="J39" s="3"/>
      <c r="K39" s="25"/>
    </row>
    <row r="40" spans="1:12" x14ac:dyDescent="0.25">
      <c r="A40" s="71"/>
      <c r="B40" s="71"/>
      <c r="C40" s="72"/>
      <c r="D40" s="71"/>
      <c r="E40" s="16">
        <f t="shared" si="2"/>
        <v>0</v>
      </c>
      <c r="F40" s="57"/>
      <c r="G40" s="59"/>
      <c r="H40" s="59"/>
      <c r="I40" s="60"/>
      <c r="J40" s="3"/>
      <c r="K40" s="25"/>
    </row>
    <row r="41" spans="1:12" ht="15.75" x14ac:dyDescent="0.25">
      <c r="A41" s="14" t="s">
        <v>85</v>
      </c>
      <c r="B41" s="15">
        <f>SUM(E27:E40)</f>
        <v>311.39</v>
      </c>
      <c r="C41" s="73">
        <v>0.06</v>
      </c>
      <c r="D41" s="71">
        <v>6</v>
      </c>
      <c r="E41" s="16">
        <f>B41*(D41/12)*C41</f>
        <v>9.3416999999999994</v>
      </c>
      <c r="F41" s="58"/>
      <c r="L41" s="36"/>
    </row>
    <row r="42" spans="1:12" x14ac:dyDescent="0.25">
      <c r="A42" s="14" t="s">
        <v>23</v>
      </c>
      <c r="B42" s="14" t="s">
        <v>19</v>
      </c>
      <c r="C42" s="72">
        <v>150</v>
      </c>
      <c r="D42" s="71">
        <v>1</v>
      </c>
      <c r="E42" s="16">
        <f>C42*D42</f>
        <v>150</v>
      </c>
      <c r="F42" s="58"/>
      <c r="L42" s="36"/>
    </row>
    <row r="43" spans="1:12" x14ac:dyDescent="0.25">
      <c r="A43" s="51" t="s">
        <v>24</v>
      </c>
      <c r="B43" s="52"/>
      <c r="C43" s="52"/>
      <c r="D43" s="52"/>
      <c r="E43" s="53">
        <f>SUM(E27:E42)</f>
        <v>470.73169999999999</v>
      </c>
      <c r="F43" s="58"/>
    </row>
    <row r="44" spans="1:12" x14ac:dyDescent="0.25">
      <c r="F44" s="58"/>
      <c r="L44" s="36"/>
    </row>
    <row r="45" spans="1:12" x14ac:dyDescent="0.25">
      <c r="A45" s="38" t="s">
        <v>25</v>
      </c>
      <c r="B45" s="39"/>
      <c r="C45" s="40"/>
      <c r="D45" s="40"/>
      <c r="E45" s="41">
        <f>E23+E43</f>
        <v>831.79304999999999</v>
      </c>
      <c r="F45" s="58"/>
      <c r="L45" s="36"/>
    </row>
    <row r="46" spans="1:12" x14ac:dyDescent="0.25">
      <c r="A46" s="38" t="s">
        <v>26</v>
      </c>
      <c r="B46" s="39"/>
      <c r="C46" s="40"/>
      <c r="D46" s="40"/>
      <c r="E46" s="41">
        <f>(J7*H9)</f>
        <v>1000</v>
      </c>
      <c r="F46" s="58"/>
      <c r="G46" s="3"/>
      <c r="H46" s="3"/>
      <c r="I46" s="3"/>
      <c r="J46" s="3"/>
      <c r="K46" s="25"/>
      <c r="L46" s="36"/>
    </row>
    <row r="47" spans="1:12" x14ac:dyDescent="0.25">
      <c r="A47" s="38" t="s">
        <v>27</v>
      </c>
      <c r="B47" s="43"/>
      <c r="C47" s="44"/>
      <c r="D47" s="44"/>
      <c r="E47" s="45">
        <f>SUM(E46-E45)</f>
        <v>168.20695000000001</v>
      </c>
      <c r="F47" s="62"/>
      <c r="G47" s="3"/>
      <c r="H47" s="3"/>
      <c r="I47" s="3"/>
      <c r="J47" s="3"/>
      <c r="K47" s="25"/>
      <c r="L47" s="36"/>
    </row>
    <row r="48" spans="1:12" x14ac:dyDescent="0.25">
      <c r="F48" s="58"/>
      <c r="G48" s="3"/>
      <c r="H48" s="3"/>
      <c r="I48" s="3"/>
      <c r="J48" s="3"/>
      <c r="K48" s="25"/>
      <c r="L48" s="36"/>
    </row>
    <row r="49" spans="1:12" ht="15.75" x14ac:dyDescent="0.25">
      <c r="A49" s="55" t="s">
        <v>66</v>
      </c>
      <c r="F49" s="58"/>
      <c r="G49" s="3"/>
      <c r="H49" s="3"/>
      <c r="I49" s="3"/>
      <c r="J49" s="3"/>
      <c r="K49" s="25"/>
      <c r="L49" s="36"/>
    </row>
    <row r="50" spans="1:12" x14ac:dyDescent="0.25">
      <c r="B50" s="3"/>
      <c r="C50" s="3"/>
      <c r="D50" s="3"/>
      <c r="E50" s="3"/>
      <c r="F50" s="58"/>
      <c r="G50" s="25"/>
      <c r="H50" s="3"/>
      <c r="I50" s="3"/>
      <c r="J50" s="3"/>
      <c r="K50" s="3"/>
    </row>
    <row r="51" spans="1:12" ht="15.75" x14ac:dyDescent="0.25">
      <c r="A51" s="46" t="s">
        <v>58</v>
      </c>
      <c r="B51" s="3"/>
      <c r="C51" s="3"/>
      <c r="D51" s="3"/>
      <c r="E51" s="3"/>
      <c r="F51" s="61"/>
      <c r="G51" s="3"/>
      <c r="H51" s="3"/>
      <c r="I51" s="3"/>
      <c r="J51" s="3"/>
      <c r="K51" s="3"/>
    </row>
    <row r="52" spans="1:12" x14ac:dyDescent="0.25">
      <c r="A52" s="3"/>
      <c r="B52" s="3"/>
      <c r="C52" s="3"/>
      <c r="D52" s="3"/>
      <c r="E52" s="3"/>
      <c r="F52" s="61"/>
      <c r="G52" s="3"/>
      <c r="H52" s="3"/>
      <c r="I52" s="3"/>
      <c r="J52" s="3"/>
      <c r="K52" s="3"/>
    </row>
    <row r="53" spans="1:12" ht="15.75" x14ac:dyDescent="0.25">
      <c r="A53" s="46" t="s">
        <v>67</v>
      </c>
      <c r="F53" s="58"/>
      <c r="G53" s="37"/>
      <c r="H53" s="37"/>
      <c r="I53" s="37"/>
      <c r="J53" s="37"/>
      <c r="K53" s="37"/>
    </row>
    <row r="54" spans="1:12" x14ac:dyDescent="0.25">
      <c r="A54" s="3"/>
      <c r="F54" s="58"/>
      <c r="G54" s="37"/>
      <c r="H54" s="37"/>
      <c r="I54" s="37"/>
      <c r="J54" s="37"/>
      <c r="K54" s="37"/>
    </row>
    <row r="55" spans="1:12" x14ac:dyDescent="0.25">
      <c r="B55" s="3"/>
      <c r="C55" s="3"/>
      <c r="D55" s="3"/>
      <c r="E55" s="3"/>
      <c r="F55" s="58"/>
      <c r="G55" s="37"/>
      <c r="H55" s="37"/>
      <c r="I55" s="37"/>
      <c r="J55" s="37"/>
      <c r="K55" s="37"/>
    </row>
    <row r="56" spans="1:12" x14ac:dyDescent="0.25">
      <c r="B56" s="3"/>
      <c r="C56" s="3"/>
      <c r="D56" s="3"/>
      <c r="E56" s="3"/>
      <c r="F56" s="66"/>
      <c r="G56" s="3"/>
      <c r="H56" s="3"/>
      <c r="I56" s="3"/>
      <c r="J56" s="3"/>
      <c r="K56" s="3"/>
    </row>
    <row r="57" spans="1:12" x14ac:dyDescent="0.25">
      <c r="F57" s="56"/>
      <c r="G57" s="3"/>
      <c r="H57" s="3"/>
      <c r="I57" s="3"/>
      <c r="J57" s="3"/>
      <c r="K57" s="3"/>
    </row>
    <row r="58" spans="1:12" x14ac:dyDescent="0.25">
      <c r="F58" s="56"/>
      <c r="G58" s="3"/>
      <c r="H58" s="3"/>
      <c r="I58" s="3"/>
      <c r="J58" s="3"/>
      <c r="K58" s="3"/>
    </row>
    <row r="59" spans="1:12" x14ac:dyDescent="0.25">
      <c r="B59" s="3"/>
      <c r="C59" s="3"/>
      <c r="D59" s="3"/>
      <c r="E59" s="3"/>
      <c r="F59" s="56"/>
      <c r="G59" s="3"/>
      <c r="H59" s="3"/>
      <c r="I59" s="3"/>
      <c r="J59" s="3"/>
      <c r="K59" s="3"/>
    </row>
    <row r="60" spans="1:12" x14ac:dyDescent="0.25">
      <c r="B60" s="47"/>
      <c r="C60" s="47"/>
      <c r="D60" s="47"/>
      <c r="E60" s="42"/>
      <c r="G60" s="3"/>
      <c r="H60" s="3"/>
      <c r="I60" s="3"/>
      <c r="J60" s="3"/>
      <c r="K60" s="3"/>
    </row>
    <row r="61" spans="1:12" x14ac:dyDescent="0.25">
      <c r="B61" s="3"/>
      <c r="C61" s="3"/>
      <c r="D61" s="3"/>
      <c r="E61" s="3"/>
      <c r="G61" s="3"/>
      <c r="H61" s="3"/>
      <c r="I61" s="3"/>
      <c r="J61" s="3"/>
      <c r="K61" s="3"/>
    </row>
    <row r="62" spans="1:12" x14ac:dyDescent="0.25">
      <c r="F62" s="56"/>
      <c r="G62" s="3"/>
      <c r="H62" s="3"/>
      <c r="I62" s="3"/>
      <c r="J62" s="3"/>
      <c r="K62" s="3"/>
    </row>
    <row r="63" spans="1:12" x14ac:dyDescent="0.25">
      <c r="F63" s="56"/>
      <c r="G63" s="3"/>
      <c r="H63" s="3"/>
      <c r="I63" s="3"/>
      <c r="J63" s="3"/>
      <c r="K63" s="3"/>
    </row>
    <row r="64" spans="1:12" x14ac:dyDescent="0.25">
      <c r="F64" s="56"/>
      <c r="G64" s="3"/>
      <c r="H64" s="3"/>
      <c r="I64" s="3"/>
      <c r="J64" s="3"/>
      <c r="K64" s="3"/>
    </row>
    <row r="65" spans="6:11" x14ac:dyDescent="0.25">
      <c r="F65" s="66"/>
      <c r="G65" s="3"/>
      <c r="H65" s="3"/>
      <c r="I65" s="3"/>
      <c r="J65" s="3"/>
      <c r="K65" s="3"/>
    </row>
    <row r="66" spans="6:11" x14ac:dyDescent="0.25">
      <c r="F66" s="56"/>
      <c r="G66" s="3"/>
      <c r="H66" s="3"/>
      <c r="I66" s="3"/>
      <c r="J66" s="3"/>
      <c r="K66" s="3"/>
    </row>
    <row r="67" spans="6:11" x14ac:dyDescent="0.25">
      <c r="F67" s="56"/>
      <c r="G67" s="3"/>
      <c r="H67" s="3"/>
      <c r="I67" s="3"/>
      <c r="J67" s="3"/>
      <c r="K67" s="3"/>
    </row>
  </sheetData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D203-DD3F-420C-B511-40C8D10534AC}">
  <sheetPr>
    <pageSetUpPr fitToPage="1"/>
  </sheetPr>
  <dimension ref="A1:L55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41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14">
        <v>100</v>
      </c>
      <c r="E6" s="16">
        <f t="shared" ref="E6:E16" si="0">(C6*D6)</f>
        <v>80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14">
        <v>40</v>
      </c>
      <c r="E7" s="16">
        <f t="shared" si="0"/>
        <v>30.4</v>
      </c>
      <c r="F7" s="58"/>
      <c r="G7" s="20" t="s">
        <v>49</v>
      </c>
      <c r="H7" s="7"/>
      <c r="I7" s="21">
        <v>14</v>
      </c>
      <c r="J7" s="22">
        <v>12</v>
      </c>
      <c r="K7" s="21">
        <v>10</v>
      </c>
    </row>
    <row r="8" spans="1:11" x14ac:dyDescent="0.25">
      <c r="A8" s="14" t="s">
        <v>13</v>
      </c>
      <c r="B8" s="14" t="s">
        <v>8</v>
      </c>
      <c r="C8" s="15">
        <v>0.4</v>
      </c>
      <c r="D8" s="14">
        <v>120</v>
      </c>
      <c r="E8" s="16">
        <f t="shared" si="0"/>
        <v>48</v>
      </c>
      <c r="F8" s="58"/>
      <c r="G8" s="33" t="s">
        <v>14</v>
      </c>
      <c r="H8" s="24">
        <v>80</v>
      </c>
      <c r="I8" s="16">
        <f>SUM(I7*H8)-E35</f>
        <v>462.60654999999997</v>
      </c>
      <c r="J8" s="16">
        <f>SUM(J7*H8)-E35</f>
        <v>302.60654999999997</v>
      </c>
      <c r="K8" s="16">
        <f>SUM(K7*H8)-E35</f>
        <v>142.60654999999997</v>
      </c>
    </row>
    <row r="9" spans="1:11" x14ac:dyDescent="0.25">
      <c r="A9" s="14" t="s">
        <v>15</v>
      </c>
      <c r="B9" s="14" t="s">
        <v>16</v>
      </c>
      <c r="C9" s="15">
        <v>60</v>
      </c>
      <c r="D9" s="14">
        <v>1.5</v>
      </c>
      <c r="E9" s="16">
        <f>(C9*D9)/3</f>
        <v>30</v>
      </c>
      <c r="F9" s="58"/>
      <c r="G9" s="33" t="s">
        <v>17</v>
      </c>
      <c r="H9" s="24">
        <v>60</v>
      </c>
      <c r="I9" s="16">
        <f>SUM(I7*H9)-E35</f>
        <v>182.60654999999997</v>
      </c>
      <c r="J9" s="16">
        <f>SUM(J7*H9)-E35</f>
        <v>62.60654999999997</v>
      </c>
      <c r="K9" s="16">
        <f>SUM(K7*H9)-E35</f>
        <v>-57.39345000000003</v>
      </c>
    </row>
    <row r="10" spans="1:11" x14ac:dyDescent="0.25">
      <c r="A10" s="14" t="s">
        <v>46</v>
      </c>
      <c r="B10" s="14" t="s">
        <v>8</v>
      </c>
      <c r="C10" s="15">
        <v>0.65</v>
      </c>
      <c r="D10" s="14">
        <v>10</v>
      </c>
      <c r="E10" s="16">
        <f t="shared" si="0"/>
        <v>6.5</v>
      </c>
      <c r="F10" s="58"/>
      <c r="G10" s="33" t="s">
        <v>18</v>
      </c>
      <c r="H10" s="24">
        <v>40</v>
      </c>
      <c r="I10" s="16">
        <f>SUM(I7*H10)-E35</f>
        <v>-97.39345000000003</v>
      </c>
      <c r="J10" s="16">
        <f>SUM(J7*H10)-E35</f>
        <v>-177.39345000000003</v>
      </c>
      <c r="K10" s="16">
        <f>SUM(K7*H10)-E35</f>
        <v>-257.39345000000003</v>
      </c>
    </row>
    <row r="11" spans="1:11" x14ac:dyDescent="0.25">
      <c r="A11" s="14" t="s">
        <v>31</v>
      </c>
      <c r="B11" s="14" t="s">
        <v>32</v>
      </c>
      <c r="C11" s="15">
        <v>12</v>
      </c>
      <c r="D11" s="14">
        <v>1</v>
      </c>
      <c r="E11" s="16">
        <f t="shared" si="0"/>
        <v>12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55</v>
      </c>
      <c r="B12" s="14" t="s">
        <v>33</v>
      </c>
      <c r="C12" s="15">
        <v>1.7</v>
      </c>
      <c r="D12" s="14">
        <v>25</v>
      </c>
      <c r="E12" s="16">
        <f t="shared" si="0"/>
        <v>42.5</v>
      </c>
      <c r="F12" s="58"/>
      <c r="H12" s="26" t="s">
        <v>47</v>
      </c>
    </row>
    <row r="13" spans="1:11" x14ac:dyDescent="0.25">
      <c r="A13" s="14" t="s">
        <v>64</v>
      </c>
      <c r="B13" s="14" t="s">
        <v>29</v>
      </c>
      <c r="C13" s="15">
        <v>9.8800000000000008</v>
      </c>
      <c r="D13" s="14">
        <v>2</v>
      </c>
      <c r="E13" s="16">
        <f t="shared" si="0"/>
        <v>19.760000000000002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36</v>
      </c>
      <c r="B14" s="14" t="s">
        <v>51</v>
      </c>
      <c r="C14" s="15">
        <v>2.19</v>
      </c>
      <c r="D14" s="14">
        <v>1</v>
      </c>
      <c r="E14" s="16">
        <f t="shared" si="0"/>
        <v>2.19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65</v>
      </c>
      <c r="B15" s="14" t="s">
        <v>30</v>
      </c>
      <c r="C15" s="15">
        <v>2.85</v>
      </c>
      <c r="D15" s="14">
        <v>1.5</v>
      </c>
      <c r="E15" s="16">
        <f t="shared" si="0"/>
        <v>4.2750000000000004</v>
      </c>
      <c r="F15" s="65"/>
      <c r="G15" s="29" t="s">
        <v>63</v>
      </c>
      <c r="H15" s="30"/>
      <c r="I15" s="31">
        <v>14</v>
      </c>
      <c r="J15" s="32">
        <v>12</v>
      </c>
      <c r="K15" s="31">
        <v>10</v>
      </c>
    </row>
    <row r="16" spans="1:11" x14ac:dyDescent="0.25">
      <c r="A16" s="14" t="s">
        <v>69</v>
      </c>
      <c r="B16" s="14" t="s">
        <v>30</v>
      </c>
      <c r="C16" s="14">
        <v>1.33</v>
      </c>
      <c r="D16" s="14">
        <v>4</v>
      </c>
      <c r="E16" s="16">
        <f t="shared" si="0"/>
        <v>5.32</v>
      </c>
      <c r="F16" s="58"/>
      <c r="G16" s="23" t="s">
        <v>14</v>
      </c>
      <c r="H16" s="33">
        <v>80</v>
      </c>
      <c r="I16" s="15">
        <f>I8/$H$8</f>
        <v>5.782581875</v>
      </c>
      <c r="J16" s="15">
        <f>J8/$H$8</f>
        <v>3.7825818749999995</v>
      </c>
      <c r="K16" s="15">
        <f>K8/$H$8</f>
        <v>1.7825818749999995</v>
      </c>
    </row>
    <row r="17" spans="1:12" ht="15.75" x14ac:dyDescent="0.25">
      <c r="A17" s="14" t="s">
        <v>57</v>
      </c>
      <c r="B17" s="15">
        <f>SUM(E6:E16)</f>
        <v>280.94499999999999</v>
      </c>
      <c r="C17" s="48">
        <v>0.06</v>
      </c>
      <c r="D17" s="14">
        <v>6</v>
      </c>
      <c r="E17" s="16">
        <f>B17*(D17/12)*C17</f>
        <v>8.42835</v>
      </c>
      <c r="F17" s="58"/>
      <c r="G17" s="23" t="s">
        <v>17</v>
      </c>
      <c r="H17" s="33">
        <v>60</v>
      </c>
      <c r="I17" s="15">
        <f>I9/$H$9</f>
        <v>3.0434424999999994</v>
      </c>
      <c r="J17" s="15">
        <f>J9/$H$9</f>
        <v>1.0434424999999996</v>
      </c>
      <c r="K17" s="15">
        <f>K9/$H$9</f>
        <v>-0.9565575000000005</v>
      </c>
    </row>
    <row r="18" spans="1:12" x14ac:dyDescent="0.25">
      <c r="A18" s="51" t="s">
        <v>21</v>
      </c>
      <c r="B18" s="52"/>
      <c r="C18" s="52"/>
      <c r="D18" s="52"/>
      <c r="E18" s="53">
        <f>SUM(E6:E17)</f>
        <v>289.37335000000002</v>
      </c>
      <c r="F18" s="58"/>
      <c r="G18" s="23" t="s">
        <v>18</v>
      </c>
      <c r="H18" s="33">
        <v>40</v>
      </c>
      <c r="I18" s="15">
        <f>I10/$H$10</f>
        <v>-2.4348362500000009</v>
      </c>
      <c r="J18" s="15">
        <f>J10/$H$10</f>
        <v>-4.4348362500000009</v>
      </c>
      <c r="K18" s="15">
        <f>K10/$H$10</f>
        <v>-6.4348362500000009</v>
      </c>
    </row>
    <row r="19" spans="1:12" x14ac:dyDescent="0.25">
      <c r="F19" s="58"/>
    </row>
    <row r="20" spans="1:12" x14ac:dyDescent="0.25">
      <c r="A20" s="7" t="s">
        <v>71</v>
      </c>
      <c r="B20" s="11"/>
      <c r="C20" s="11"/>
      <c r="D20" s="11"/>
      <c r="E20" s="11"/>
      <c r="F20" s="58"/>
      <c r="G20" s="34" t="s">
        <v>20</v>
      </c>
      <c r="H20" s="30"/>
      <c r="I20" s="30"/>
    </row>
    <row r="21" spans="1:12" x14ac:dyDescent="0.25">
      <c r="A21" s="49" t="s">
        <v>2</v>
      </c>
      <c r="B21" s="49" t="s">
        <v>3</v>
      </c>
      <c r="C21" s="49" t="s">
        <v>4</v>
      </c>
      <c r="D21" s="49" t="s">
        <v>5</v>
      </c>
      <c r="E21" s="50" t="s">
        <v>6</v>
      </c>
      <c r="F21" s="58"/>
      <c r="G21" s="29" t="s">
        <v>63</v>
      </c>
      <c r="H21" s="30"/>
      <c r="I21" s="35"/>
      <c r="K21" s="25"/>
    </row>
    <row r="22" spans="1:12" x14ac:dyDescent="0.25">
      <c r="A22" s="14" t="s">
        <v>34</v>
      </c>
      <c r="B22" s="14" t="s">
        <v>22</v>
      </c>
      <c r="C22" s="15">
        <v>10</v>
      </c>
      <c r="D22" s="14">
        <v>2</v>
      </c>
      <c r="E22" s="16">
        <f>C22*D22</f>
        <v>20</v>
      </c>
      <c r="F22" s="61"/>
      <c r="G22" s="23" t="s">
        <v>14</v>
      </c>
      <c r="H22" s="33">
        <v>80</v>
      </c>
      <c r="I22" s="15">
        <f>$E$35/H8</f>
        <v>8.217418125</v>
      </c>
      <c r="K22" s="25"/>
    </row>
    <row r="23" spans="1:12" ht="15.75" x14ac:dyDescent="0.25">
      <c r="A23" s="14" t="s">
        <v>62</v>
      </c>
      <c r="B23" s="14" t="s">
        <v>22</v>
      </c>
      <c r="C23" s="15">
        <v>20.46</v>
      </c>
      <c r="D23" s="14">
        <v>1</v>
      </c>
      <c r="E23" s="16">
        <f>C23*D23</f>
        <v>20.46</v>
      </c>
      <c r="F23" s="61"/>
      <c r="G23" s="23" t="s">
        <v>17</v>
      </c>
      <c r="H23" s="33">
        <v>60</v>
      </c>
      <c r="I23" s="15">
        <f>$E$35/H9</f>
        <v>10.956557500000001</v>
      </c>
      <c r="J23" s="3"/>
      <c r="K23" s="25"/>
    </row>
    <row r="24" spans="1:12" ht="15.75" x14ac:dyDescent="0.25">
      <c r="A24" s="14" t="s">
        <v>61</v>
      </c>
      <c r="B24" s="14" t="s">
        <v>22</v>
      </c>
      <c r="C24" s="15">
        <v>11.77</v>
      </c>
      <c r="D24" s="14">
        <v>1</v>
      </c>
      <c r="E24" s="16">
        <f t="shared" ref="E24:E25" si="1">C24*D24</f>
        <v>11.77</v>
      </c>
      <c r="F24" s="56"/>
      <c r="G24" s="23" t="s">
        <v>18</v>
      </c>
      <c r="H24" s="33">
        <v>40</v>
      </c>
      <c r="I24" s="15">
        <f>$E$35/H10</f>
        <v>16.43483625</v>
      </c>
      <c r="J24" s="3"/>
      <c r="K24" s="25"/>
    </row>
    <row r="25" spans="1:12" x14ac:dyDescent="0.25">
      <c r="A25" s="14" t="s">
        <v>35</v>
      </c>
      <c r="B25" s="14" t="s">
        <v>19</v>
      </c>
      <c r="C25" s="15">
        <v>12.61</v>
      </c>
      <c r="D25" s="14">
        <v>2</v>
      </c>
      <c r="E25" s="16">
        <f t="shared" si="1"/>
        <v>25.22</v>
      </c>
      <c r="F25" s="57"/>
    </row>
    <row r="26" spans="1:12" x14ac:dyDescent="0.25">
      <c r="A26" s="14" t="s">
        <v>52</v>
      </c>
      <c r="B26" s="14" t="s">
        <v>19</v>
      </c>
      <c r="C26" s="15">
        <v>12.61</v>
      </c>
      <c r="D26" s="14">
        <v>2</v>
      </c>
      <c r="E26" s="16">
        <f>C26*D26</f>
        <v>25.22</v>
      </c>
      <c r="F26" s="58"/>
      <c r="L26" s="36"/>
    </row>
    <row r="27" spans="1:12" x14ac:dyDescent="0.25">
      <c r="A27" s="14" t="s">
        <v>72</v>
      </c>
      <c r="B27" s="14" t="s">
        <v>19</v>
      </c>
      <c r="C27" s="15">
        <v>11</v>
      </c>
      <c r="D27" s="14">
        <v>2</v>
      </c>
      <c r="E27" s="16">
        <f>C27*D27</f>
        <v>22</v>
      </c>
      <c r="F27" s="58"/>
      <c r="L27" s="36"/>
    </row>
    <row r="28" spans="1:12" x14ac:dyDescent="0.25">
      <c r="A28" s="14" t="s">
        <v>83</v>
      </c>
      <c r="B28" s="14" t="s">
        <v>19</v>
      </c>
      <c r="C28" s="15">
        <v>9.5</v>
      </c>
      <c r="D28" s="14">
        <v>2</v>
      </c>
      <c r="E28" s="16">
        <f>C28*D28</f>
        <v>19</v>
      </c>
      <c r="F28" s="58"/>
      <c r="L28" s="36"/>
    </row>
    <row r="29" spans="1:12" x14ac:dyDescent="0.25">
      <c r="A29" s="14" t="s">
        <v>54</v>
      </c>
      <c r="B29" s="14" t="s">
        <v>19</v>
      </c>
      <c r="C29" s="15">
        <v>22</v>
      </c>
      <c r="D29" s="14">
        <v>2</v>
      </c>
      <c r="E29" s="16">
        <f>C29*D29</f>
        <v>44</v>
      </c>
      <c r="F29" s="58"/>
      <c r="L29" s="36"/>
    </row>
    <row r="30" spans="1:12" x14ac:dyDescent="0.25">
      <c r="A30" s="14" t="s">
        <v>84</v>
      </c>
      <c r="B30" s="14" t="s">
        <v>19</v>
      </c>
      <c r="C30" s="15">
        <v>12</v>
      </c>
      <c r="D30" s="14">
        <v>2</v>
      </c>
      <c r="E30" s="16">
        <f>C30*D30</f>
        <v>24</v>
      </c>
      <c r="F30" s="58"/>
      <c r="L30" s="36"/>
    </row>
    <row r="31" spans="1:12" ht="15.75" x14ac:dyDescent="0.25">
      <c r="A31" s="14" t="s">
        <v>85</v>
      </c>
      <c r="B31" s="15">
        <f>SUM(E22:E30)</f>
        <v>211.67000000000002</v>
      </c>
      <c r="C31" s="54">
        <v>0.06</v>
      </c>
      <c r="D31" s="14">
        <v>6</v>
      </c>
      <c r="E31" s="16">
        <f>B31*(D31/12)*C31</f>
        <v>6.3501000000000003</v>
      </c>
      <c r="F31" s="58"/>
    </row>
    <row r="32" spans="1:12" x14ac:dyDescent="0.25">
      <c r="A32" s="14" t="s">
        <v>23</v>
      </c>
      <c r="B32" s="14" t="s">
        <v>19</v>
      </c>
      <c r="C32" s="15">
        <v>150</v>
      </c>
      <c r="D32" s="14">
        <v>1</v>
      </c>
      <c r="E32" s="16">
        <f>C32*D32</f>
        <v>150</v>
      </c>
      <c r="F32" s="58"/>
      <c r="L32" s="36"/>
    </row>
    <row r="33" spans="1:12" x14ac:dyDescent="0.25">
      <c r="A33" s="51" t="s">
        <v>24</v>
      </c>
      <c r="B33" s="52"/>
      <c r="C33" s="52"/>
      <c r="D33" s="52"/>
      <c r="E33" s="53">
        <f>SUM(E22:E32)</f>
        <v>368.02010000000001</v>
      </c>
      <c r="F33" s="58"/>
      <c r="L33" s="36"/>
    </row>
    <row r="34" spans="1:12" x14ac:dyDescent="0.25">
      <c r="F34" s="58"/>
      <c r="G34" s="3"/>
      <c r="H34" s="3"/>
      <c r="I34" s="3"/>
      <c r="J34" s="3"/>
      <c r="K34" s="25"/>
      <c r="L34" s="36"/>
    </row>
    <row r="35" spans="1:12" x14ac:dyDescent="0.25">
      <c r="A35" s="38" t="s">
        <v>25</v>
      </c>
      <c r="B35" s="39"/>
      <c r="C35" s="40"/>
      <c r="D35" s="40"/>
      <c r="E35" s="41">
        <f>E18+E33</f>
        <v>657.39345000000003</v>
      </c>
      <c r="F35" s="62"/>
      <c r="G35" s="3"/>
      <c r="H35" s="3"/>
      <c r="I35" s="3"/>
      <c r="J35" s="3"/>
      <c r="K35" s="25"/>
      <c r="L35" s="36"/>
    </row>
    <row r="36" spans="1:12" x14ac:dyDescent="0.25">
      <c r="A36" s="38" t="s">
        <v>26</v>
      </c>
      <c r="B36" s="39"/>
      <c r="C36" s="40"/>
      <c r="D36" s="40"/>
      <c r="E36" s="41">
        <f>(J7*H9)</f>
        <v>720</v>
      </c>
      <c r="F36" s="58"/>
      <c r="G36" s="3"/>
      <c r="H36" s="3"/>
      <c r="I36" s="3"/>
      <c r="J36" s="3"/>
      <c r="K36" s="25"/>
      <c r="L36" s="36"/>
    </row>
    <row r="37" spans="1:12" x14ac:dyDescent="0.25">
      <c r="A37" s="38" t="s">
        <v>27</v>
      </c>
      <c r="B37" s="43"/>
      <c r="C37" s="44"/>
      <c r="D37" s="44"/>
      <c r="E37" s="45">
        <f>SUM(E36-E35)</f>
        <v>62.60654999999997</v>
      </c>
      <c r="F37" s="58"/>
      <c r="G37" s="3"/>
      <c r="H37" s="3"/>
      <c r="I37" s="3"/>
      <c r="J37" s="3"/>
      <c r="K37" s="25"/>
      <c r="L37" s="36"/>
    </row>
    <row r="38" spans="1:12" x14ac:dyDescent="0.25">
      <c r="F38" s="58"/>
      <c r="G38" s="25"/>
      <c r="H38" s="3"/>
      <c r="I38" s="3"/>
      <c r="J38" s="3"/>
      <c r="K38" s="3"/>
    </row>
    <row r="39" spans="1:12" ht="15.75" x14ac:dyDescent="0.25">
      <c r="A39" s="55" t="s">
        <v>74</v>
      </c>
      <c r="F39" s="61"/>
      <c r="G39" s="3"/>
      <c r="H39" s="3"/>
      <c r="I39" s="3"/>
      <c r="J39" s="3"/>
      <c r="K39" s="3"/>
    </row>
    <row r="40" spans="1:12" x14ac:dyDescent="0.25">
      <c r="F40" s="61"/>
      <c r="G40" s="3"/>
      <c r="H40" s="3"/>
      <c r="I40" s="3"/>
      <c r="J40" s="3"/>
      <c r="K40" s="3"/>
    </row>
    <row r="41" spans="1:12" ht="15.75" x14ac:dyDescent="0.25">
      <c r="A41" s="46" t="s">
        <v>58</v>
      </c>
      <c r="B41" s="3"/>
      <c r="C41" s="3"/>
      <c r="D41" s="3"/>
      <c r="E41" s="3"/>
      <c r="F41" s="58"/>
      <c r="G41" s="37"/>
      <c r="H41" s="37"/>
      <c r="I41" s="37"/>
      <c r="J41" s="37"/>
      <c r="K41" s="37"/>
    </row>
    <row r="42" spans="1:12" x14ac:dyDescent="0.25">
      <c r="A42" s="3"/>
      <c r="B42" s="3"/>
      <c r="C42" s="3"/>
      <c r="D42" s="3"/>
      <c r="E42" s="3"/>
      <c r="F42" s="58"/>
      <c r="G42" s="37"/>
      <c r="H42" s="37"/>
      <c r="I42" s="37"/>
      <c r="J42" s="37"/>
      <c r="K42" s="37"/>
    </row>
    <row r="43" spans="1:12" ht="15.75" x14ac:dyDescent="0.25">
      <c r="A43" s="46" t="s">
        <v>67</v>
      </c>
      <c r="B43" s="3"/>
      <c r="C43" s="3"/>
      <c r="D43" s="3"/>
      <c r="E43" s="3"/>
      <c r="F43" s="58"/>
      <c r="G43" s="37"/>
      <c r="H43" s="37"/>
      <c r="I43" s="37"/>
      <c r="J43" s="37"/>
      <c r="K43" s="37"/>
    </row>
    <row r="44" spans="1:12" ht="15.75" x14ac:dyDescent="0.25">
      <c r="A44" s="46"/>
      <c r="F44" s="66"/>
      <c r="G44" s="3"/>
      <c r="H44" s="3"/>
      <c r="I44" s="3"/>
      <c r="J44" s="3"/>
      <c r="K44" s="3"/>
    </row>
    <row r="45" spans="1:12" x14ac:dyDescent="0.25">
      <c r="A45" s="3"/>
      <c r="F45" s="56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56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56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56"/>
      <c r="G50" s="3"/>
      <c r="H50" s="3"/>
      <c r="I50" s="3"/>
      <c r="J50" s="3"/>
      <c r="K50" s="3"/>
    </row>
    <row r="51" spans="2:11" x14ac:dyDescent="0.25">
      <c r="B51" s="47"/>
      <c r="C51" s="47"/>
      <c r="D51" s="47"/>
      <c r="E51" s="42"/>
      <c r="F51" s="56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56"/>
      <c r="G52" s="3"/>
      <c r="H52" s="3"/>
      <c r="I52" s="3"/>
      <c r="J52" s="3"/>
      <c r="K52" s="3"/>
    </row>
    <row r="53" spans="2:11" x14ac:dyDescent="0.25">
      <c r="F53" s="66"/>
      <c r="G53" s="3"/>
      <c r="H53" s="3"/>
      <c r="I53" s="3"/>
      <c r="J53" s="3"/>
      <c r="K53" s="3"/>
    </row>
    <row r="54" spans="2:11" x14ac:dyDescent="0.25">
      <c r="F54" s="56"/>
      <c r="G54" s="3"/>
      <c r="H54" s="3"/>
      <c r="I54" s="3"/>
      <c r="J54" s="3"/>
      <c r="K54" s="3"/>
    </row>
    <row r="55" spans="2:11" x14ac:dyDescent="0.25">
      <c r="F55" s="56"/>
      <c r="G55" s="3"/>
      <c r="H55" s="3"/>
      <c r="I55" s="3"/>
      <c r="J55" s="3"/>
      <c r="K55" s="3"/>
    </row>
  </sheetData>
  <pageMargins left="0.7" right="0.7" top="0.75" bottom="0.75" header="0.3" footer="0.3"/>
  <pageSetup scale="71" orientation="landscape" r:id="rId1"/>
  <ignoredErrors>
    <ignoredError sqref="E9 E3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1484-B3BF-467F-872E-983D83CD9AD6}">
  <sheetPr>
    <pageSetUpPr fitToPage="1"/>
  </sheetPr>
  <dimension ref="A1:L65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41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72">
        <v>0.8</v>
      </c>
      <c r="D6" s="71">
        <v>100</v>
      </c>
      <c r="E6" s="16">
        <f t="shared" ref="E6:E21" si="0">(C6*D6)</f>
        <v>80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72">
        <v>0.76</v>
      </c>
      <c r="D7" s="71">
        <v>40</v>
      </c>
      <c r="E7" s="16">
        <f t="shared" si="0"/>
        <v>30.4</v>
      </c>
      <c r="F7" s="58"/>
      <c r="G7" s="20" t="s">
        <v>49</v>
      </c>
      <c r="H7" s="7"/>
      <c r="I7" s="67">
        <v>14</v>
      </c>
      <c r="J7" s="68">
        <v>12</v>
      </c>
      <c r="K7" s="67">
        <v>10</v>
      </c>
    </row>
    <row r="8" spans="1:11" x14ac:dyDescent="0.25">
      <c r="A8" s="14" t="s">
        <v>13</v>
      </c>
      <c r="B8" s="14" t="s">
        <v>8</v>
      </c>
      <c r="C8" s="72">
        <v>0.4</v>
      </c>
      <c r="D8" s="71">
        <v>120</v>
      </c>
      <c r="E8" s="16">
        <f t="shared" si="0"/>
        <v>48</v>
      </c>
      <c r="F8" s="58"/>
      <c r="G8" s="33" t="s">
        <v>14</v>
      </c>
      <c r="H8" s="69">
        <v>80</v>
      </c>
      <c r="I8" s="16">
        <f>SUM(I7*H8)-E45</f>
        <v>462.60654999999997</v>
      </c>
      <c r="J8" s="16">
        <f>SUM(J7*H8)-E45</f>
        <v>302.60654999999997</v>
      </c>
      <c r="K8" s="16">
        <f>SUM(K7*H8)-E45</f>
        <v>142.60654999999997</v>
      </c>
    </row>
    <row r="9" spans="1:11" x14ac:dyDescent="0.25">
      <c r="A9" s="14" t="s">
        <v>15</v>
      </c>
      <c r="B9" s="14" t="s">
        <v>16</v>
      </c>
      <c r="C9" s="72">
        <v>60</v>
      </c>
      <c r="D9" s="71">
        <v>1.5</v>
      </c>
      <c r="E9" s="16">
        <f>(C9*D9)/3</f>
        <v>30</v>
      </c>
      <c r="F9" s="58"/>
      <c r="G9" s="33" t="s">
        <v>17</v>
      </c>
      <c r="H9" s="69">
        <v>60</v>
      </c>
      <c r="I9" s="16">
        <f>SUM(I7*H9)-E45</f>
        <v>182.60654999999997</v>
      </c>
      <c r="J9" s="16">
        <f>SUM(J7*H9)-E45</f>
        <v>62.60654999999997</v>
      </c>
      <c r="K9" s="16">
        <f>SUM(K7*H9)-E45</f>
        <v>-57.39345000000003</v>
      </c>
    </row>
    <row r="10" spans="1:11" x14ac:dyDescent="0.25">
      <c r="A10" s="14" t="s">
        <v>46</v>
      </c>
      <c r="B10" s="14" t="s">
        <v>8</v>
      </c>
      <c r="C10" s="72">
        <v>0.65</v>
      </c>
      <c r="D10" s="71">
        <v>10</v>
      </c>
      <c r="E10" s="16">
        <f t="shared" si="0"/>
        <v>6.5</v>
      </c>
      <c r="F10" s="58"/>
      <c r="G10" s="33" t="s">
        <v>18</v>
      </c>
      <c r="H10" s="69">
        <v>40</v>
      </c>
      <c r="I10" s="16">
        <f>SUM(I7*H10)-E45</f>
        <v>-97.39345000000003</v>
      </c>
      <c r="J10" s="16">
        <f>SUM(J7*H10)-E45</f>
        <v>-177.39345000000003</v>
      </c>
      <c r="K10" s="16">
        <f>SUM(K7*H10)-E45</f>
        <v>-257.39345000000003</v>
      </c>
    </row>
    <row r="11" spans="1:11" x14ac:dyDescent="0.25">
      <c r="A11" s="14" t="s">
        <v>31</v>
      </c>
      <c r="B11" s="14" t="s">
        <v>32</v>
      </c>
      <c r="C11" s="72">
        <v>12</v>
      </c>
      <c r="D11" s="71">
        <v>1</v>
      </c>
      <c r="E11" s="16">
        <f t="shared" si="0"/>
        <v>12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55</v>
      </c>
      <c r="B12" s="14" t="s">
        <v>33</v>
      </c>
      <c r="C12" s="72">
        <v>1.7</v>
      </c>
      <c r="D12" s="71">
        <v>25</v>
      </c>
      <c r="E12" s="16">
        <f t="shared" si="0"/>
        <v>42.5</v>
      </c>
      <c r="F12" s="58"/>
      <c r="H12" s="26" t="s">
        <v>47</v>
      </c>
    </row>
    <row r="13" spans="1:11" x14ac:dyDescent="0.25">
      <c r="A13" s="14" t="s">
        <v>64</v>
      </c>
      <c r="B13" s="14" t="s">
        <v>29</v>
      </c>
      <c r="C13" s="72">
        <v>9.8800000000000008</v>
      </c>
      <c r="D13" s="71">
        <v>2</v>
      </c>
      <c r="E13" s="16">
        <f t="shared" si="0"/>
        <v>19.760000000000002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36</v>
      </c>
      <c r="B14" s="14" t="s">
        <v>51</v>
      </c>
      <c r="C14" s="72">
        <v>2.19</v>
      </c>
      <c r="D14" s="71">
        <v>1</v>
      </c>
      <c r="E14" s="16">
        <f t="shared" si="0"/>
        <v>2.19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65</v>
      </c>
      <c r="B15" s="14" t="s">
        <v>30</v>
      </c>
      <c r="C15" s="72">
        <v>2.85</v>
      </c>
      <c r="D15" s="71">
        <v>1.5</v>
      </c>
      <c r="E15" s="16">
        <f t="shared" si="0"/>
        <v>4.2750000000000004</v>
      </c>
      <c r="F15" s="65"/>
      <c r="G15" s="29" t="s">
        <v>63</v>
      </c>
      <c r="H15" s="30"/>
      <c r="I15" s="67">
        <v>14</v>
      </c>
      <c r="J15" s="68">
        <v>12</v>
      </c>
      <c r="K15" s="67">
        <v>10</v>
      </c>
    </row>
    <row r="16" spans="1:11" x14ac:dyDescent="0.25">
      <c r="A16" s="14" t="s">
        <v>69</v>
      </c>
      <c r="B16" s="14" t="s">
        <v>30</v>
      </c>
      <c r="C16" s="71">
        <v>1.33</v>
      </c>
      <c r="D16" s="71">
        <v>4</v>
      </c>
      <c r="E16" s="16">
        <f t="shared" si="0"/>
        <v>5.32</v>
      </c>
      <c r="F16" s="58"/>
      <c r="G16" s="23" t="s">
        <v>14</v>
      </c>
      <c r="H16" s="70">
        <v>80</v>
      </c>
      <c r="I16" s="15">
        <f>I8/$H$8</f>
        <v>5.782581875</v>
      </c>
      <c r="J16" s="15">
        <f>J8/$H$8</f>
        <v>3.7825818749999995</v>
      </c>
      <c r="K16" s="15">
        <f>K8/$H$8</f>
        <v>1.7825818749999995</v>
      </c>
    </row>
    <row r="17" spans="1:12" x14ac:dyDescent="0.25">
      <c r="A17" s="71"/>
      <c r="B17" s="71"/>
      <c r="C17" s="71"/>
      <c r="D17" s="71"/>
      <c r="E17" s="16">
        <f t="shared" si="0"/>
        <v>0</v>
      </c>
      <c r="F17" s="58"/>
      <c r="G17" s="23" t="s">
        <v>17</v>
      </c>
      <c r="H17" s="70">
        <v>60</v>
      </c>
      <c r="I17" s="15">
        <f>I9/$H$9</f>
        <v>3.0434424999999994</v>
      </c>
      <c r="J17" s="15">
        <f>J9/$H$9</f>
        <v>1.0434424999999996</v>
      </c>
      <c r="K17" s="15">
        <f>K9/$H$9</f>
        <v>-0.9565575000000005</v>
      </c>
    </row>
    <row r="18" spans="1:12" x14ac:dyDescent="0.25">
      <c r="A18" s="71"/>
      <c r="B18" s="71"/>
      <c r="C18" s="71"/>
      <c r="D18" s="71"/>
      <c r="E18" s="16">
        <f t="shared" si="0"/>
        <v>0</v>
      </c>
      <c r="F18" s="58"/>
      <c r="G18" s="23" t="s">
        <v>18</v>
      </c>
      <c r="H18" s="70">
        <v>40</v>
      </c>
      <c r="I18" s="15">
        <f>I10/$H$10</f>
        <v>-2.4348362500000009</v>
      </c>
      <c r="J18" s="15">
        <f>J10/$H$10</f>
        <v>-4.4348362500000009</v>
      </c>
      <c r="K18" s="15">
        <f>K10/$H$10</f>
        <v>-6.4348362500000009</v>
      </c>
    </row>
    <row r="19" spans="1:12" x14ac:dyDescent="0.25">
      <c r="A19" s="71"/>
      <c r="B19" s="71"/>
      <c r="C19" s="71"/>
      <c r="D19" s="71"/>
      <c r="E19" s="16">
        <f t="shared" si="0"/>
        <v>0</v>
      </c>
      <c r="F19" s="58"/>
    </row>
    <row r="20" spans="1:12" x14ac:dyDescent="0.25">
      <c r="A20" s="71"/>
      <c r="B20" s="71"/>
      <c r="C20" s="71"/>
      <c r="D20" s="71"/>
      <c r="E20" s="16">
        <f t="shared" si="0"/>
        <v>0</v>
      </c>
      <c r="F20" s="58"/>
      <c r="G20" s="34" t="s">
        <v>20</v>
      </c>
      <c r="H20" s="30"/>
      <c r="I20" s="30"/>
    </row>
    <row r="21" spans="1:12" x14ac:dyDescent="0.25">
      <c r="A21" s="71"/>
      <c r="B21" s="71"/>
      <c r="C21" s="71"/>
      <c r="D21" s="71"/>
      <c r="E21" s="16">
        <f t="shared" si="0"/>
        <v>0</v>
      </c>
      <c r="F21" s="58"/>
      <c r="G21" s="29" t="s">
        <v>63</v>
      </c>
      <c r="H21" s="30"/>
      <c r="I21" s="35"/>
      <c r="K21" s="25"/>
    </row>
    <row r="22" spans="1:12" ht="15.75" x14ac:dyDescent="0.25">
      <c r="A22" s="14" t="s">
        <v>57</v>
      </c>
      <c r="B22" s="15">
        <f>SUM(E6:E21)</f>
        <v>280.94499999999999</v>
      </c>
      <c r="C22" s="74">
        <v>0.06</v>
      </c>
      <c r="D22" s="71">
        <v>6</v>
      </c>
      <c r="E22" s="16">
        <f>B22*(D22/12)*C22</f>
        <v>8.42835</v>
      </c>
      <c r="F22" s="58"/>
      <c r="G22" s="23" t="s">
        <v>14</v>
      </c>
      <c r="H22" s="70">
        <v>80</v>
      </c>
      <c r="I22" s="15">
        <f>$E$45/H8</f>
        <v>8.217418125</v>
      </c>
      <c r="K22" s="25"/>
    </row>
    <row r="23" spans="1:12" x14ac:dyDescent="0.25">
      <c r="A23" s="51" t="s">
        <v>21</v>
      </c>
      <c r="B23" s="52"/>
      <c r="C23" s="52"/>
      <c r="D23" s="52"/>
      <c r="E23" s="53">
        <f>SUM(E6:E22)</f>
        <v>289.37335000000002</v>
      </c>
      <c r="F23" s="58"/>
      <c r="G23" s="23" t="s">
        <v>17</v>
      </c>
      <c r="H23" s="70">
        <v>60</v>
      </c>
      <c r="I23" s="15">
        <f>$E$45/H9</f>
        <v>10.956557500000001</v>
      </c>
      <c r="J23" s="3"/>
      <c r="K23" s="25"/>
    </row>
    <row r="24" spans="1:12" x14ac:dyDescent="0.25">
      <c r="F24" s="58"/>
      <c r="G24" s="23" t="s">
        <v>18</v>
      </c>
      <c r="H24" s="70">
        <v>40</v>
      </c>
      <c r="I24" s="15">
        <f>$E$45/H10</f>
        <v>16.43483625</v>
      </c>
      <c r="J24" s="3"/>
      <c r="K24" s="25"/>
    </row>
    <row r="25" spans="1:12" x14ac:dyDescent="0.25">
      <c r="A25" s="7" t="s">
        <v>71</v>
      </c>
      <c r="B25" s="11"/>
      <c r="C25" s="11"/>
      <c r="D25" s="11"/>
      <c r="E25" s="11"/>
      <c r="F25" s="58"/>
    </row>
    <row r="26" spans="1:12" x14ac:dyDescent="0.25">
      <c r="A26" s="49" t="s">
        <v>2</v>
      </c>
      <c r="B26" s="49" t="s">
        <v>3</v>
      </c>
      <c r="C26" s="49" t="s">
        <v>4</v>
      </c>
      <c r="D26" s="49" t="s">
        <v>5</v>
      </c>
      <c r="E26" s="50" t="s">
        <v>6</v>
      </c>
      <c r="F26" s="58"/>
    </row>
    <row r="27" spans="1:12" x14ac:dyDescent="0.25">
      <c r="A27" s="14" t="s">
        <v>34</v>
      </c>
      <c r="B27" s="14" t="s">
        <v>22</v>
      </c>
      <c r="C27" s="72">
        <v>10</v>
      </c>
      <c r="D27" s="71">
        <v>2</v>
      </c>
      <c r="E27" s="16">
        <f>C27*D27</f>
        <v>20</v>
      </c>
      <c r="F27" s="61"/>
    </row>
    <row r="28" spans="1:12" ht="15.75" x14ac:dyDescent="0.25">
      <c r="A28" s="14" t="s">
        <v>62</v>
      </c>
      <c r="B28" s="14" t="s">
        <v>22</v>
      </c>
      <c r="C28" s="72">
        <v>20.46</v>
      </c>
      <c r="D28" s="71">
        <v>1</v>
      </c>
      <c r="E28" s="16">
        <f>C28*D28</f>
        <v>20.46</v>
      </c>
      <c r="F28" s="61"/>
    </row>
    <row r="29" spans="1:12" ht="15.75" x14ac:dyDescent="0.25">
      <c r="A29" s="14" t="s">
        <v>61</v>
      </c>
      <c r="B29" s="14" t="s">
        <v>22</v>
      </c>
      <c r="C29" s="72">
        <v>11.77</v>
      </c>
      <c r="D29" s="71">
        <v>1</v>
      </c>
      <c r="E29" s="16">
        <f t="shared" ref="E29:E30" si="1">C29*D29</f>
        <v>11.77</v>
      </c>
      <c r="F29" s="56"/>
    </row>
    <row r="30" spans="1:12" x14ac:dyDescent="0.25">
      <c r="A30" s="14" t="s">
        <v>35</v>
      </c>
      <c r="B30" s="14" t="s">
        <v>19</v>
      </c>
      <c r="C30" s="72">
        <v>12.61</v>
      </c>
      <c r="D30" s="71">
        <v>2</v>
      </c>
      <c r="E30" s="16">
        <f t="shared" si="1"/>
        <v>25.22</v>
      </c>
      <c r="F30" s="57"/>
    </row>
    <row r="31" spans="1:12" x14ac:dyDescent="0.25">
      <c r="A31" s="14" t="s">
        <v>52</v>
      </c>
      <c r="B31" s="14" t="s">
        <v>19</v>
      </c>
      <c r="C31" s="72">
        <v>12.61</v>
      </c>
      <c r="D31" s="71">
        <v>2</v>
      </c>
      <c r="E31" s="16">
        <f>C31*D31</f>
        <v>25.22</v>
      </c>
      <c r="F31" s="58"/>
      <c r="L31" s="36"/>
    </row>
    <row r="32" spans="1:12" x14ac:dyDescent="0.25">
      <c r="A32" s="14" t="s">
        <v>72</v>
      </c>
      <c r="B32" s="14" t="s">
        <v>19</v>
      </c>
      <c r="C32" s="72">
        <v>11</v>
      </c>
      <c r="D32" s="71">
        <v>2</v>
      </c>
      <c r="E32" s="16">
        <f>C32*D32</f>
        <v>22</v>
      </c>
      <c r="F32" s="58"/>
      <c r="L32" s="36"/>
    </row>
    <row r="33" spans="1:12" x14ac:dyDescent="0.25">
      <c r="A33" s="14" t="s">
        <v>83</v>
      </c>
      <c r="B33" s="14" t="s">
        <v>19</v>
      </c>
      <c r="C33" s="72">
        <v>9.5</v>
      </c>
      <c r="D33" s="71">
        <v>2</v>
      </c>
      <c r="E33" s="16">
        <f>C33*D33</f>
        <v>19</v>
      </c>
      <c r="F33" s="58"/>
      <c r="L33" s="36"/>
    </row>
    <row r="34" spans="1:12" x14ac:dyDescent="0.25">
      <c r="A34" s="14" t="s">
        <v>54</v>
      </c>
      <c r="B34" s="14" t="s">
        <v>19</v>
      </c>
      <c r="C34" s="72">
        <v>22</v>
      </c>
      <c r="D34" s="71">
        <v>2</v>
      </c>
      <c r="E34" s="16">
        <f>C34*D34</f>
        <v>44</v>
      </c>
      <c r="F34" s="58"/>
      <c r="L34" s="36"/>
    </row>
    <row r="35" spans="1:12" x14ac:dyDescent="0.25">
      <c r="A35" s="14" t="s">
        <v>84</v>
      </c>
      <c r="B35" s="14" t="s">
        <v>19</v>
      </c>
      <c r="C35" s="72">
        <v>12</v>
      </c>
      <c r="D35" s="71">
        <v>2</v>
      </c>
      <c r="E35" s="16">
        <f>C35*D35</f>
        <v>24</v>
      </c>
      <c r="F35" s="58"/>
      <c r="L35" s="36"/>
    </row>
    <row r="36" spans="1:12" x14ac:dyDescent="0.25">
      <c r="A36" s="71"/>
      <c r="B36" s="71"/>
      <c r="C36" s="72"/>
      <c r="D36" s="71"/>
      <c r="E36" s="16">
        <f t="shared" ref="E36:E40" si="2">C36*D36</f>
        <v>0</v>
      </c>
      <c r="F36" s="58"/>
      <c r="L36" s="36"/>
    </row>
    <row r="37" spans="1:12" x14ac:dyDescent="0.25">
      <c r="A37" s="71"/>
      <c r="B37" s="71"/>
      <c r="C37" s="72"/>
      <c r="D37" s="71"/>
      <c r="E37" s="16">
        <f t="shared" si="2"/>
        <v>0</v>
      </c>
      <c r="F37" s="58"/>
      <c r="L37" s="36"/>
    </row>
    <row r="38" spans="1:12" x14ac:dyDescent="0.25">
      <c r="A38" s="71"/>
      <c r="B38" s="71"/>
      <c r="C38" s="72"/>
      <c r="D38" s="71"/>
      <c r="E38" s="16">
        <f t="shared" si="2"/>
        <v>0</v>
      </c>
      <c r="F38" s="58"/>
      <c r="L38" s="36"/>
    </row>
    <row r="39" spans="1:12" x14ac:dyDescent="0.25">
      <c r="A39" s="71"/>
      <c r="B39" s="71"/>
      <c r="C39" s="72"/>
      <c r="D39" s="71"/>
      <c r="E39" s="16">
        <f t="shared" si="2"/>
        <v>0</v>
      </c>
      <c r="F39" s="58"/>
      <c r="L39" s="36"/>
    </row>
    <row r="40" spans="1:12" x14ac:dyDescent="0.25">
      <c r="A40" s="71"/>
      <c r="B40" s="71"/>
      <c r="C40" s="72"/>
      <c r="D40" s="71"/>
      <c r="E40" s="16">
        <f t="shared" si="2"/>
        <v>0</v>
      </c>
      <c r="F40" s="58"/>
      <c r="L40" s="36"/>
    </row>
    <row r="41" spans="1:12" ht="15.75" x14ac:dyDescent="0.25">
      <c r="A41" s="14" t="s">
        <v>85</v>
      </c>
      <c r="B41" s="15">
        <f>SUM(E27:E40)</f>
        <v>211.67000000000002</v>
      </c>
      <c r="C41" s="73">
        <v>0.06</v>
      </c>
      <c r="D41" s="71">
        <v>6</v>
      </c>
      <c r="E41" s="16">
        <f>B41*(D41/12)*C41</f>
        <v>6.3501000000000003</v>
      </c>
      <c r="F41" s="58"/>
    </row>
    <row r="42" spans="1:12" x14ac:dyDescent="0.25">
      <c r="A42" s="14" t="s">
        <v>23</v>
      </c>
      <c r="B42" s="14" t="s">
        <v>19</v>
      </c>
      <c r="C42" s="72">
        <v>150</v>
      </c>
      <c r="D42" s="71">
        <v>1</v>
      </c>
      <c r="E42" s="16">
        <f>C42*D42</f>
        <v>150</v>
      </c>
      <c r="F42" s="58"/>
      <c r="L42" s="36"/>
    </row>
    <row r="43" spans="1:12" x14ac:dyDescent="0.25">
      <c r="A43" s="51" t="s">
        <v>24</v>
      </c>
      <c r="B43" s="52"/>
      <c r="C43" s="52"/>
      <c r="D43" s="52"/>
      <c r="E43" s="53">
        <f>SUM(E27:E42)</f>
        <v>368.02010000000001</v>
      </c>
      <c r="F43" s="58"/>
      <c r="L43" s="36"/>
    </row>
    <row r="44" spans="1:12" x14ac:dyDescent="0.25">
      <c r="F44" s="58"/>
      <c r="G44" s="3"/>
      <c r="H44" s="3"/>
      <c r="I44" s="3"/>
      <c r="J44" s="3"/>
      <c r="K44" s="25"/>
      <c r="L44" s="36"/>
    </row>
    <row r="45" spans="1:12" x14ac:dyDescent="0.25">
      <c r="A45" s="38" t="s">
        <v>25</v>
      </c>
      <c r="B45" s="39"/>
      <c r="C45" s="40"/>
      <c r="D45" s="40"/>
      <c r="E45" s="41">
        <f>E23+E43</f>
        <v>657.39345000000003</v>
      </c>
      <c r="F45" s="62"/>
      <c r="G45" s="3"/>
      <c r="H45" s="3"/>
      <c r="I45" s="3"/>
      <c r="J45" s="3"/>
      <c r="K45" s="25"/>
      <c r="L45" s="36"/>
    </row>
    <row r="46" spans="1:12" x14ac:dyDescent="0.25">
      <c r="A46" s="38" t="s">
        <v>26</v>
      </c>
      <c r="B46" s="39"/>
      <c r="C46" s="40"/>
      <c r="D46" s="40"/>
      <c r="E46" s="41">
        <f>(J7*H9)</f>
        <v>720</v>
      </c>
      <c r="F46" s="58"/>
      <c r="G46" s="3"/>
      <c r="H46" s="3"/>
      <c r="I46" s="3"/>
      <c r="J46" s="3"/>
      <c r="K46" s="25"/>
      <c r="L46" s="36"/>
    </row>
    <row r="47" spans="1:12" x14ac:dyDescent="0.25">
      <c r="A47" s="38" t="s">
        <v>27</v>
      </c>
      <c r="B47" s="43"/>
      <c r="C47" s="44"/>
      <c r="D47" s="44"/>
      <c r="E47" s="45">
        <f>SUM(E46-E45)</f>
        <v>62.60654999999997</v>
      </c>
      <c r="F47" s="58"/>
      <c r="G47" s="3"/>
      <c r="H47" s="3"/>
      <c r="I47" s="3"/>
      <c r="J47" s="3"/>
      <c r="K47" s="25"/>
      <c r="L47" s="36"/>
    </row>
    <row r="48" spans="1:12" x14ac:dyDescent="0.25">
      <c r="F48" s="58"/>
      <c r="G48" s="25"/>
      <c r="H48" s="3"/>
      <c r="I48" s="3"/>
      <c r="J48" s="3"/>
      <c r="K48" s="3"/>
    </row>
    <row r="49" spans="1:11" ht="15.75" x14ac:dyDescent="0.25">
      <c r="A49" s="55" t="s">
        <v>74</v>
      </c>
      <c r="F49" s="61"/>
      <c r="G49" s="3"/>
      <c r="H49" s="3"/>
      <c r="I49" s="3"/>
      <c r="J49" s="3"/>
      <c r="K49" s="3"/>
    </row>
    <row r="50" spans="1:11" x14ac:dyDescent="0.25">
      <c r="F50" s="61"/>
      <c r="G50" s="3"/>
      <c r="H50" s="3"/>
      <c r="I50" s="3"/>
      <c r="J50" s="3"/>
      <c r="K50" s="3"/>
    </row>
    <row r="51" spans="1:11" ht="15.75" x14ac:dyDescent="0.25">
      <c r="A51" s="46" t="s">
        <v>58</v>
      </c>
      <c r="B51" s="3"/>
      <c r="C51" s="3"/>
      <c r="D51" s="3"/>
      <c r="E51" s="3"/>
      <c r="F51" s="58"/>
      <c r="G51" s="37"/>
      <c r="H51" s="37"/>
      <c r="I51" s="37"/>
      <c r="J51" s="37"/>
      <c r="K51" s="37"/>
    </row>
    <row r="52" spans="1:11" x14ac:dyDescent="0.25">
      <c r="A52" s="3"/>
      <c r="B52" s="3"/>
      <c r="C52" s="3"/>
      <c r="D52" s="3"/>
      <c r="E52" s="3"/>
      <c r="F52" s="58"/>
      <c r="G52" s="37"/>
      <c r="H52" s="37"/>
      <c r="I52" s="37"/>
      <c r="J52" s="37"/>
      <c r="K52" s="37"/>
    </row>
    <row r="53" spans="1:11" ht="15.75" x14ac:dyDescent="0.25">
      <c r="A53" s="46" t="s">
        <v>67</v>
      </c>
      <c r="B53" s="3"/>
      <c r="C53" s="3"/>
      <c r="D53" s="3"/>
      <c r="E53" s="3"/>
      <c r="F53" s="58"/>
      <c r="G53" s="37"/>
      <c r="H53" s="37"/>
      <c r="I53" s="37"/>
      <c r="J53" s="37"/>
      <c r="K53" s="37"/>
    </row>
    <row r="54" spans="1:11" ht="15.75" x14ac:dyDescent="0.25">
      <c r="A54" s="46"/>
      <c r="F54" s="66"/>
      <c r="G54" s="3"/>
      <c r="H54" s="3"/>
      <c r="I54" s="3"/>
      <c r="J54" s="3"/>
      <c r="K54" s="3"/>
    </row>
    <row r="55" spans="1:11" x14ac:dyDescent="0.25">
      <c r="A55" s="3"/>
      <c r="F55" s="56"/>
      <c r="G55" s="3"/>
      <c r="H55" s="3"/>
      <c r="I55" s="3"/>
      <c r="J55" s="3"/>
      <c r="K55" s="3"/>
    </row>
    <row r="56" spans="1:11" x14ac:dyDescent="0.25">
      <c r="B56" s="3"/>
      <c r="C56" s="3"/>
      <c r="D56" s="3"/>
      <c r="E56" s="3"/>
      <c r="F56" s="56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56"/>
      <c r="G57" s="3"/>
      <c r="H57" s="3"/>
      <c r="I57" s="3"/>
      <c r="J57" s="3"/>
      <c r="K57" s="3"/>
    </row>
    <row r="58" spans="1:11" x14ac:dyDescent="0.25"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56"/>
      <c r="G60" s="3"/>
      <c r="H60" s="3"/>
      <c r="I60" s="3"/>
      <c r="J60" s="3"/>
      <c r="K60" s="3"/>
    </row>
    <row r="61" spans="1:11" x14ac:dyDescent="0.25">
      <c r="B61" s="47"/>
      <c r="C61" s="47"/>
      <c r="D61" s="47"/>
      <c r="E61" s="42"/>
      <c r="F61" s="56"/>
      <c r="G61" s="3"/>
      <c r="H61" s="3"/>
      <c r="I61" s="3"/>
      <c r="J61" s="3"/>
      <c r="K61" s="3"/>
    </row>
    <row r="62" spans="1:11" x14ac:dyDescent="0.25">
      <c r="B62" s="3"/>
      <c r="C62" s="3"/>
      <c r="D62" s="3"/>
      <c r="E62" s="3"/>
      <c r="F62" s="56"/>
      <c r="G62" s="3"/>
      <c r="H62" s="3"/>
      <c r="I62" s="3"/>
      <c r="J62" s="3"/>
      <c r="K62" s="3"/>
    </row>
    <row r="63" spans="1:11" x14ac:dyDescent="0.25">
      <c r="F63" s="66"/>
      <c r="G63" s="3"/>
      <c r="H63" s="3"/>
      <c r="I63" s="3"/>
      <c r="J63" s="3"/>
      <c r="K63" s="3"/>
    </row>
    <row r="64" spans="1:11" x14ac:dyDescent="0.25">
      <c r="F64" s="56"/>
      <c r="G64" s="3"/>
      <c r="H64" s="3"/>
      <c r="I64" s="3"/>
      <c r="J64" s="3"/>
      <c r="K64" s="3"/>
    </row>
    <row r="65" spans="6:11" x14ac:dyDescent="0.25">
      <c r="F65" s="56"/>
      <c r="G65" s="3"/>
      <c r="H65" s="3"/>
      <c r="I65" s="3"/>
      <c r="J65" s="3"/>
      <c r="K65" s="3"/>
    </row>
  </sheetData>
  <pageMargins left="0.7" right="0.7" top="0.75" bottom="0.75" header="0.3" footer="0.3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91B2-8DEB-4681-B11E-1C5D57AE2B64}">
  <sheetPr>
    <pageSetUpPr fitToPage="1"/>
  </sheetPr>
  <dimension ref="A1:L55"/>
  <sheetViews>
    <sheetView workbookViewId="0">
      <selection activeCell="E1" sqref="E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.42578125" style="4" customWidth="1"/>
    <col min="9" max="16384" width="9.140625" style="4"/>
  </cols>
  <sheetData>
    <row r="1" spans="1:11" ht="15.75" x14ac:dyDescent="0.25">
      <c r="A1" s="1" t="s">
        <v>40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14">
        <v>150</v>
      </c>
      <c r="E6" s="16">
        <f t="shared" ref="E6:E16" si="0">(C6*D6)</f>
        <v>120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14">
        <v>50</v>
      </c>
      <c r="E7" s="16">
        <f t="shared" si="0"/>
        <v>38</v>
      </c>
      <c r="F7" s="58"/>
      <c r="G7" s="20" t="s">
        <v>49</v>
      </c>
      <c r="H7" s="7"/>
      <c r="I7" s="21">
        <v>12</v>
      </c>
      <c r="J7" s="22">
        <v>10</v>
      </c>
      <c r="K7" s="21">
        <v>8</v>
      </c>
    </row>
    <row r="8" spans="1:11" x14ac:dyDescent="0.25">
      <c r="A8" s="14" t="s">
        <v>13</v>
      </c>
      <c r="B8" s="14" t="s">
        <v>8</v>
      </c>
      <c r="C8" s="15">
        <v>0.4</v>
      </c>
      <c r="D8" s="14">
        <v>160</v>
      </c>
      <c r="E8" s="16">
        <f t="shared" si="0"/>
        <v>64</v>
      </c>
      <c r="F8" s="58"/>
      <c r="G8" s="23" t="s">
        <v>14</v>
      </c>
      <c r="H8" s="24">
        <v>125</v>
      </c>
      <c r="I8" s="16">
        <f>SUM(I7*H8)-E35</f>
        <v>580.65695000000005</v>
      </c>
      <c r="J8" s="16">
        <f>SUM(J7*H8)-E35</f>
        <v>330.65695000000005</v>
      </c>
      <c r="K8" s="16">
        <f>SUM(K7*H8)-E35</f>
        <v>80.656950000000052</v>
      </c>
    </row>
    <row r="9" spans="1:11" x14ac:dyDescent="0.25">
      <c r="A9" s="14" t="s">
        <v>15</v>
      </c>
      <c r="B9" s="14" t="s">
        <v>16</v>
      </c>
      <c r="C9" s="15">
        <v>60</v>
      </c>
      <c r="D9" s="14">
        <v>2</v>
      </c>
      <c r="E9" s="16">
        <f>(C9*D9)/3</f>
        <v>40</v>
      </c>
      <c r="F9" s="58"/>
      <c r="G9" s="23" t="s">
        <v>17</v>
      </c>
      <c r="H9" s="24">
        <v>100</v>
      </c>
      <c r="I9" s="16">
        <f>SUM(I7*H9)-E35</f>
        <v>280.65695000000005</v>
      </c>
      <c r="J9" s="16">
        <f>SUM(J7*H9)-E35</f>
        <v>80.656950000000052</v>
      </c>
      <c r="K9" s="16">
        <f>SUM(K7*H9)-E35</f>
        <v>-119.34304999999995</v>
      </c>
    </row>
    <row r="10" spans="1:11" x14ac:dyDescent="0.25">
      <c r="A10" s="14" t="s">
        <v>46</v>
      </c>
      <c r="B10" s="14" t="s">
        <v>8</v>
      </c>
      <c r="C10" s="15">
        <v>0.65</v>
      </c>
      <c r="D10" s="14">
        <v>20</v>
      </c>
      <c r="E10" s="16">
        <f t="shared" si="0"/>
        <v>13</v>
      </c>
      <c r="F10" s="58"/>
      <c r="G10" s="23" t="s">
        <v>18</v>
      </c>
      <c r="H10" s="24">
        <v>75</v>
      </c>
      <c r="I10" s="16">
        <f>SUM(I7*H10)-E35</f>
        <v>-19.343049999999948</v>
      </c>
      <c r="J10" s="16">
        <f>SUM(J7*H10)-E35</f>
        <v>-169.34304999999995</v>
      </c>
      <c r="K10" s="16">
        <f>SUM(K7*H10)-E35</f>
        <v>-319.34304999999995</v>
      </c>
    </row>
    <row r="11" spans="1:11" x14ac:dyDescent="0.25">
      <c r="A11" s="14" t="s">
        <v>31</v>
      </c>
      <c r="B11" s="14" t="s">
        <v>32</v>
      </c>
      <c r="C11" s="15">
        <v>12</v>
      </c>
      <c r="D11" s="14">
        <v>1</v>
      </c>
      <c r="E11" s="16">
        <f t="shared" si="0"/>
        <v>12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55</v>
      </c>
      <c r="B12" s="14" t="s">
        <v>33</v>
      </c>
      <c r="C12" s="15">
        <v>3.9</v>
      </c>
      <c r="D12" s="14">
        <v>30</v>
      </c>
      <c r="E12" s="16">
        <f t="shared" si="0"/>
        <v>117</v>
      </c>
      <c r="F12" s="58"/>
      <c r="H12" s="26" t="s">
        <v>73</v>
      </c>
    </row>
    <row r="13" spans="1:11" x14ac:dyDescent="0.25">
      <c r="A13" s="14" t="s">
        <v>64</v>
      </c>
      <c r="B13" s="14" t="s">
        <v>29</v>
      </c>
      <c r="C13" s="15">
        <v>9.8800000000000008</v>
      </c>
      <c r="D13" s="14">
        <v>2</v>
      </c>
      <c r="E13" s="16">
        <f t="shared" si="0"/>
        <v>19.760000000000002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36</v>
      </c>
      <c r="B14" s="14" t="s">
        <v>51</v>
      </c>
      <c r="C14" s="15">
        <v>2.19</v>
      </c>
      <c r="D14" s="14">
        <v>1</v>
      </c>
      <c r="E14" s="16">
        <f t="shared" si="0"/>
        <v>2.19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65</v>
      </c>
      <c r="B15" s="14" t="s">
        <v>51</v>
      </c>
      <c r="C15" s="15">
        <v>2.85</v>
      </c>
      <c r="D15" s="14">
        <v>1.5</v>
      </c>
      <c r="E15" s="16">
        <f t="shared" si="0"/>
        <v>4.2750000000000004</v>
      </c>
      <c r="F15" s="65"/>
      <c r="G15" s="29" t="s">
        <v>63</v>
      </c>
      <c r="H15" s="30"/>
      <c r="I15" s="31">
        <v>12</v>
      </c>
      <c r="J15" s="32">
        <v>10</v>
      </c>
      <c r="K15" s="31">
        <v>8</v>
      </c>
    </row>
    <row r="16" spans="1:11" x14ac:dyDescent="0.25">
      <c r="A16" s="14" t="s">
        <v>69</v>
      </c>
      <c r="B16" s="14" t="s">
        <v>30</v>
      </c>
      <c r="C16" s="14">
        <v>1.33</v>
      </c>
      <c r="D16" s="14">
        <v>4</v>
      </c>
      <c r="E16" s="16">
        <f t="shared" si="0"/>
        <v>5.32</v>
      </c>
      <c r="F16" s="58"/>
      <c r="G16" s="23" t="s">
        <v>14</v>
      </c>
      <c r="H16" s="33">
        <v>125</v>
      </c>
      <c r="I16" s="15">
        <f>I8/$H$8</f>
        <v>4.6452556000000005</v>
      </c>
      <c r="J16" s="15">
        <f>J8/$H$8</f>
        <v>2.6452556000000005</v>
      </c>
      <c r="K16" s="15">
        <f>K8/$H$8</f>
        <v>0.64525560000000037</v>
      </c>
    </row>
    <row r="17" spans="1:12" ht="15.75" x14ac:dyDescent="0.25">
      <c r="A17" s="14" t="s">
        <v>57</v>
      </c>
      <c r="B17" s="15">
        <f>SUM(E6:E16)</f>
        <v>435.54499999999996</v>
      </c>
      <c r="C17" s="48">
        <v>0.06</v>
      </c>
      <c r="D17" s="14">
        <v>6</v>
      </c>
      <c r="E17" s="16">
        <f>B17*(D17/12)*C17</f>
        <v>13.066349999999998</v>
      </c>
      <c r="F17" s="58"/>
      <c r="G17" s="23" t="s">
        <v>17</v>
      </c>
      <c r="H17" s="33">
        <v>100</v>
      </c>
      <c r="I17" s="15">
        <f>I9/$H$9</f>
        <v>2.8065695000000006</v>
      </c>
      <c r="J17" s="15">
        <f>J9/$H$9</f>
        <v>0.80656950000000049</v>
      </c>
      <c r="K17" s="15">
        <f>K9/$H$9</f>
        <v>-1.1934304999999994</v>
      </c>
    </row>
    <row r="18" spans="1:12" x14ac:dyDescent="0.25">
      <c r="A18" s="51" t="s">
        <v>21</v>
      </c>
      <c r="B18" s="52"/>
      <c r="C18" s="52"/>
      <c r="D18" s="52"/>
      <c r="E18" s="53">
        <f>SUM(E6:E17)</f>
        <v>448.61134999999996</v>
      </c>
      <c r="F18" s="58"/>
      <c r="G18" s="23" t="s">
        <v>18</v>
      </c>
      <c r="H18" s="33">
        <v>75</v>
      </c>
      <c r="I18" s="15">
        <f>I10/$H$10</f>
        <v>-0.25790733333333266</v>
      </c>
      <c r="J18" s="15">
        <f>J10/$H$10</f>
        <v>-2.2579073333333328</v>
      </c>
      <c r="K18" s="15">
        <f>K10/$H$10</f>
        <v>-4.2579073333333328</v>
      </c>
    </row>
    <row r="19" spans="1:12" x14ac:dyDescent="0.25">
      <c r="F19" s="58"/>
    </row>
    <row r="20" spans="1:12" x14ac:dyDescent="0.25">
      <c r="A20" s="7" t="s">
        <v>71</v>
      </c>
      <c r="B20" s="11"/>
      <c r="C20" s="11"/>
      <c r="D20" s="11"/>
      <c r="E20" s="11"/>
      <c r="F20" s="58"/>
      <c r="G20" s="34" t="s">
        <v>20</v>
      </c>
      <c r="H20" s="30"/>
      <c r="I20" s="30"/>
    </row>
    <row r="21" spans="1:12" x14ac:dyDescent="0.25">
      <c r="A21" s="49" t="s">
        <v>2</v>
      </c>
      <c r="B21" s="49" t="s">
        <v>3</v>
      </c>
      <c r="C21" s="49" t="s">
        <v>4</v>
      </c>
      <c r="D21" s="49" t="s">
        <v>5</v>
      </c>
      <c r="E21" s="50" t="s">
        <v>6</v>
      </c>
      <c r="F21" s="58"/>
      <c r="G21" s="29" t="s">
        <v>63</v>
      </c>
      <c r="H21" s="30"/>
      <c r="I21" s="35"/>
      <c r="K21" s="25"/>
    </row>
    <row r="22" spans="1:12" x14ac:dyDescent="0.25">
      <c r="A22" s="14" t="s">
        <v>34</v>
      </c>
      <c r="B22" s="14" t="s">
        <v>22</v>
      </c>
      <c r="C22" s="15">
        <v>10</v>
      </c>
      <c r="D22" s="14">
        <v>4</v>
      </c>
      <c r="E22" s="16">
        <f>C22*D22</f>
        <v>40</v>
      </c>
      <c r="F22" s="61"/>
      <c r="G22" s="23" t="s">
        <v>14</v>
      </c>
      <c r="H22" s="33">
        <v>125</v>
      </c>
      <c r="I22" s="15">
        <f>$E$35/H8</f>
        <v>7.3547443999999995</v>
      </c>
      <c r="K22" s="25"/>
    </row>
    <row r="23" spans="1:12" ht="15.75" x14ac:dyDescent="0.25">
      <c r="A23" s="14" t="s">
        <v>62</v>
      </c>
      <c r="B23" s="14" t="s">
        <v>22</v>
      </c>
      <c r="C23" s="15">
        <v>20.46</v>
      </c>
      <c r="D23" s="14">
        <v>1</v>
      </c>
      <c r="E23" s="16">
        <f>C23*D23</f>
        <v>20.46</v>
      </c>
      <c r="F23" s="61"/>
      <c r="G23" s="23" t="s">
        <v>17</v>
      </c>
      <c r="H23" s="33">
        <v>100</v>
      </c>
      <c r="I23" s="15">
        <f>$E$35/H9</f>
        <v>9.1934304999999998</v>
      </c>
      <c r="J23" s="3"/>
      <c r="K23" s="25"/>
    </row>
    <row r="24" spans="1:12" ht="15.75" x14ac:dyDescent="0.25">
      <c r="A24" s="14" t="s">
        <v>61</v>
      </c>
      <c r="B24" s="14" t="s">
        <v>22</v>
      </c>
      <c r="C24" s="15">
        <v>11.77</v>
      </c>
      <c r="D24" s="14">
        <v>1</v>
      </c>
      <c r="E24" s="16">
        <f t="shared" ref="E24:E25" si="1">C24*D24</f>
        <v>11.77</v>
      </c>
      <c r="F24" s="56"/>
      <c r="G24" s="23" t="s">
        <v>18</v>
      </c>
      <c r="H24" s="33">
        <v>75</v>
      </c>
      <c r="I24" s="15">
        <f>$E$35/H10</f>
        <v>12.257907333333332</v>
      </c>
      <c r="J24" s="3"/>
      <c r="K24" s="25"/>
    </row>
    <row r="25" spans="1:12" x14ac:dyDescent="0.25">
      <c r="A25" s="14" t="s">
        <v>35</v>
      </c>
      <c r="B25" s="14" t="s">
        <v>19</v>
      </c>
      <c r="C25" s="15">
        <v>12.61</v>
      </c>
      <c r="D25" s="14">
        <v>3</v>
      </c>
      <c r="E25" s="16">
        <f t="shared" si="1"/>
        <v>37.83</v>
      </c>
      <c r="F25" s="57"/>
    </row>
    <row r="26" spans="1:12" x14ac:dyDescent="0.25">
      <c r="A26" s="14" t="s">
        <v>52</v>
      </c>
      <c r="B26" s="14" t="s">
        <v>19</v>
      </c>
      <c r="C26" s="15">
        <v>12.61</v>
      </c>
      <c r="D26" s="14">
        <v>3</v>
      </c>
      <c r="E26" s="16">
        <f>C26*D26</f>
        <v>37.83</v>
      </c>
      <c r="F26" s="58"/>
      <c r="L26" s="36"/>
    </row>
    <row r="27" spans="1:12" x14ac:dyDescent="0.25">
      <c r="A27" s="14" t="s">
        <v>53</v>
      </c>
      <c r="B27" s="14" t="s">
        <v>19</v>
      </c>
      <c r="C27" s="15">
        <v>11</v>
      </c>
      <c r="D27" s="14">
        <v>3</v>
      </c>
      <c r="E27" s="16">
        <f>C27*D27</f>
        <v>33</v>
      </c>
      <c r="F27" s="58"/>
      <c r="L27" s="36"/>
    </row>
    <row r="28" spans="1:12" x14ac:dyDescent="0.25">
      <c r="A28" s="14" t="s">
        <v>83</v>
      </c>
      <c r="B28" s="14" t="s">
        <v>19</v>
      </c>
      <c r="C28" s="15">
        <v>9.5</v>
      </c>
      <c r="D28" s="14">
        <v>3</v>
      </c>
      <c r="E28" s="16">
        <f>C28*D28</f>
        <v>28.5</v>
      </c>
      <c r="F28" s="58"/>
      <c r="L28" s="36"/>
    </row>
    <row r="29" spans="1:12" x14ac:dyDescent="0.25">
      <c r="A29" s="14" t="s">
        <v>54</v>
      </c>
      <c r="B29" s="14" t="s">
        <v>19</v>
      </c>
      <c r="C29" s="15">
        <v>22</v>
      </c>
      <c r="D29" s="14">
        <v>3</v>
      </c>
      <c r="E29" s="16">
        <f>C29*D29</f>
        <v>66</v>
      </c>
      <c r="F29" s="58"/>
      <c r="L29" s="36"/>
    </row>
    <row r="30" spans="1:12" x14ac:dyDescent="0.25">
      <c r="A30" s="14" t="s">
        <v>84</v>
      </c>
      <c r="B30" s="14" t="s">
        <v>19</v>
      </c>
      <c r="C30" s="15">
        <v>12</v>
      </c>
      <c r="D30" s="14">
        <v>3</v>
      </c>
      <c r="E30" s="16">
        <f>C30*D30</f>
        <v>36</v>
      </c>
      <c r="F30" s="58"/>
      <c r="L30" s="36"/>
    </row>
    <row r="31" spans="1:12" ht="15.75" x14ac:dyDescent="0.25">
      <c r="A31" s="14" t="s">
        <v>85</v>
      </c>
      <c r="B31" s="15">
        <f>SUM(E22:E30)</f>
        <v>311.39</v>
      </c>
      <c r="C31" s="54">
        <v>0.06</v>
      </c>
      <c r="D31" s="14">
        <v>6</v>
      </c>
      <c r="E31" s="16">
        <f>B31*(D31/12)*C31</f>
        <v>9.3416999999999994</v>
      </c>
      <c r="F31" s="58"/>
    </row>
    <row r="32" spans="1:12" x14ac:dyDescent="0.25">
      <c r="A32" s="14" t="s">
        <v>23</v>
      </c>
      <c r="B32" s="14" t="s">
        <v>19</v>
      </c>
      <c r="C32" s="15">
        <v>150</v>
      </c>
      <c r="D32" s="14">
        <v>1</v>
      </c>
      <c r="E32" s="16">
        <f>C32*D32</f>
        <v>150</v>
      </c>
      <c r="F32" s="58"/>
      <c r="L32" s="36"/>
    </row>
    <row r="33" spans="1:12" x14ac:dyDescent="0.25">
      <c r="A33" s="51" t="s">
        <v>24</v>
      </c>
      <c r="B33" s="52"/>
      <c r="C33" s="52"/>
      <c r="D33" s="52"/>
      <c r="E33" s="53">
        <f>SUM(E22:E32)</f>
        <v>470.73169999999999</v>
      </c>
      <c r="F33" s="58"/>
      <c r="L33" s="36"/>
    </row>
    <row r="34" spans="1:12" x14ac:dyDescent="0.25">
      <c r="F34" s="58"/>
      <c r="G34" s="3"/>
      <c r="H34" s="3"/>
      <c r="I34" s="3"/>
      <c r="J34" s="3"/>
      <c r="K34" s="25"/>
      <c r="L34" s="36"/>
    </row>
    <row r="35" spans="1:12" x14ac:dyDescent="0.25">
      <c r="A35" s="38" t="s">
        <v>25</v>
      </c>
      <c r="B35" s="39"/>
      <c r="C35" s="40"/>
      <c r="D35" s="40"/>
      <c r="E35" s="41">
        <f>E18+E33</f>
        <v>919.34304999999995</v>
      </c>
      <c r="F35" s="62"/>
      <c r="G35" s="3"/>
      <c r="H35" s="3"/>
      <c r="I35" s="3"/>
      <c r="J35" s="3"/>
      <c r="K35" s="25"/>
      <c r="L35" s="36"/>
    </row>
    <row r="36" spans="1:12" x14ac:dyDescent="0.25">
      <c r="A36" s="38" t="s">
        <v>26</v>
      </c>
      <c r="B36" s="39"/>
      <c r="C36" s="40"/>
      <c r="D36" s="40"/>
      <c r="E36" s="41">
        <f>(J7*H9)</f>
        <v>1000</v>
      </c>
      <c r="F36" s="58"/>
      <c r="G36" s="3"/>
      <c r="H36" s="3"/>
      <c r="I36" s="3"/>
      <c r="J36" s="3"/>
      <c r="K36" s="25"/>
      <c r="L36" s="36"/>
    </row>
    <row r="37" spans="1:12" x14ac:dyDescent="0.25">
      <c r="A37" s="38" t="s">
        <v>27</v>
      </c>
      <c r="B37" s="43"/>
      <c r="C37" s="44"/>
      <c r="D37" s="44"/>
      <c r="E37" s="45">
        <f>SUM(E36-E35)</f>
        <v>80.656950000000052</v>
      </c>
      <c r="F37" s="58"/>
      <c r="G37" s="3"/>
      <c r="H37" s="3"/>
      <c r="I37" s="3"/>
      <c r="J37" s="3"/>
      <c r="K37" s="25"/>
      <c r="L37" s="36"/>
    </row>
    <row r="38" spans="1:12" x14ac:dyDescent="0.25">
      <c r="F38" s="58"/>
      <c r="G38" s="25"/>
      <c r="H38" s="3"/>
      <c r="I38" s="3"/>
      <c r="J38" s="3"/>
      <c r="K38" s="3"/>
    </row>
    <row r="39" spans="1:12" ht="15.75" x14ac:dyDescent="0.25">
      <c r="A39" s="55" t="s">
        <v>74</v>
      </c>
      <c r="F39" s="61"/>
      <c r="G39" s="3"/>
      <c r="H39" s="3"/>
      <c r="I39" s="3"/>
      <c r="J39" s="3"/>
      <c r="K39" s="3"/>
    </row>
    <row r="40" spans="1:12" x14ac:dyDescent="0.25">
      <c r="B40" s="3"/>
      <c r="C40" s="3"/>
      <c r="D40" s="3"/>
      <c r="E40" s="3"/>
      <c r="F40" s="61"/>
      <c r="G40" s="3"/>
      <c r="H40" s="3"/>
      <c r="I40" s="3"/>
      <c r="J40" s="3"/>
      <c r="K40" s="3"/>
    </row>
    <row r="41" spans="1:12" ht="15.75" x14ac:dyDescent="0.25">
      <c r="A41" s="46" t="s">
        <v>58</v>
      </c>
      <c r="B41" s="3"/>
      <c r="C41" s="3"/>
      <c r="D41" s="3"/>
      <c r="E41" s="3"/>
      <c r="F41" s="58"/>
      <c r="G41" s="37"/>
      <c r="H41" s="37"/>
      <c r="I41" s="37"/>
      <c r="J41" s="37"/>
      <c r="K41" s="37"/>
    </row>
    <row r="42" spans="1:12" x14ac:dyDescent="0.25">
      <c r="A42" s="3"/>
      <c r="B42" s="3"/>
      <c r="C42" s="3"/>
      <c r="D42" s="3"/>
      <c r="E42" s="3"/>
      <c r="F42" s="58"/>
      <c r="G42" s="37"/>
      <c r="H42" s="37"/>
      <c r="I42" s="37"/>
      <c r="J42" s="37"/>
      <c r="K42" s="37"/>
    </row>
    <row r="43" spans="1:12" ht="15.75" x14ac:dyDescent="0.25">
      <c r="A43" s="46" t="s">
        <v>67</v>
      </c>
      <c r="F43" s="58"/>
      <c r="G43" s="37"/>
      <c r="H43" s="37"/>
      <c r="I43" s="37"/>
      <c r="J43" s="37"/>
      <c r="K43" s="37"/>
    </row>
    <row r="44" spans="1:12" ht="15.75" x14ac:dyDescent="0.25">
      <c r="A44" s="46"/>
      <c r="F44" s="66"/>
      <c r="G44" s="3"/>
      <c r="H44" s="3"/>
      <c r="I44" s="3"/>
      <c r="J44" s="3"/>
      <c r="K44" s="3"/>
    </row>
    <row r="45" spans="1:12" x14ac:dyDescent="0.25">
      <c r="A45" s="3"/>
      <c r="F45" s="56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56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56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56"/>
      <c r="G50" s="3"/>
      <c r="H50" s="3"/>
      <c r="I50" s="3"/>
      <c r="J50" s="3"/>
      <c r="K50" s="3"/>
    </row>
    <row r="51" spans="2:11" x14ac:dyDescent="0.25">
      <c r="B51" s="47"/>
      <c r="C51" s="47"/>
      <c r="D51" s="47"/>
      <c r="E51" s="42"/>
      <c r="F51" s="56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56"/>
      <c r="G52" s="3"/>
      <c r="H52" s="3"/>
      <c r="I52" s="3"/>
      <c r="J52" s="3"/>
      <c r="K52" s="3"/>
    </row>
    <row r="53" spans="2:11" x14ac:dyDescent="0.25">
      <c r="F53" s="66"/>
      <c r="G53" s="3"/>
      <c r="H53" s="3"/>
      <c r="I53" s="3"/>
      <c r="J53" s="3"/>
      <c r="K53" s="3"/>
    </row>
    <row r="54" spans="2:11" x14ac:dyDescent="0.25">
      <c r="F54" s="56"/>
      <c r="G54" s="3"/>
      <c r="H54" s="3"/>
      <c r="I54" s="3"/>
      <c r="J54" s="3"/>
      <c r="K54" s="3"/>
    </row>
    <row r="55" spans="2:11" x14ac:dyDescent="0.25">
      <c r="F55" s="56"/>
      <c r="G55" s="3"/>
      <c r="H55" s="3"/>
      <c r="I55" s="3"/>
      <c r="J55" s="3"/>
      <c r="K55" s="3"/>
    </row>
  </sheetData>
  <pageMargins left="0.7" right="0.7" top="0.75" bottom="0.75" header="0.3" footer="0.3"/>
  <pageSetup scale="71" orientation="landscape" r:id="rId1"/>
  <ignoredErrors>
    <ignoredError sqref="E3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0666-4343-4BD1-8B9D-8C35FA1C2DC5}">
  <sheetPr>
    <pageSetUpPr fitToPage="1"/>
  </sheetPr>
  <dimension ref="A1:L65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.42578125" style="4" customWidth="1"/>
    <col min="9" max="16384" width="9.140625" style="4"/>
  </cols>
  <sheetData>
    <row r="1" spans="1:11" ht="15.75" x14ac:dyDescent="0.25">
      <c r="A1" s="1" t="s">
        <v>40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72">
        <v>0.8</v>
      </c>
      <c r="D6" s="71">
        <v>150</v>
      </c>
      <c r="E6" s="16">
        <f t="shared" ref="E6:E21" si="0">(C6*D6)</f>
        <v>120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72">
        <v>0.76</v>
      </c>
      <c r="D7" s="71">
        <v>50</v>
      </c>
      <c r="E7" s="16">
        <f t="shared" si="0"/>
        <v>38</v>
      </c>
      <c r="F7" s="58"/>
      <c r="G7" s="20" t="s">
        <v>49</v>
      </c>
      <c r="H7" s="7"/>
      <c r="I7" s="67">
        <v>12</v>
      </c>
      <c r="J7" s="68">
        <v>10</v>
      </c>
      <c r="K7" s="67">
        <v>8</v>
      </c>
    </row>
    <row r="8" spans="1:11" x14ac:dyDescent="0.25">
      <c r="A8" s="14" t="s">
        <v>13</v>
      </c>
      <c r="B8" s="14" t="s">
        <v>8</v>
      </c>
      <c r="C8" s="72">
        <v>0.4</v>
      </c>
      <c r="D8" s="71">
        <v>160</v>
      </c>
      <c r="E8" s="16">
        <f t="shared" si="0"/>
        <v>64</v>
      </c>
      <c r="F8" s="58"/>
      <c r="G8" s="23" t="s">
        <v>14</v>
      </c>
      <c r="H8" s="69">
        <v>125</v>
      </c>
      <c r="I8" s="16">
        <f>SUM(I7*H8)-E45</f>
        <v>580.65695000000005</v>
      </c>
      <c r="J8" s="16">
        <f>SUM(J7*H8)-E45</f>
        <v>330.65695000000005</v>
      </c>
      <c r="K8" s="16">
        <f>SUM(K7*H8)-E45</f>
        <v>80.656950000000052</v>
      </c>
    </row>
    <row r="9" spans="1:11" x14ac:dyDescent="0.25">
      <c r="A9" s="14" t="s">
        <v>15</v>
      </c>
      <c r="B9" s="14" t="s">
        <v>16</v>
      </c>
      <c r="C9" s="72">
        <v>60</v>
      </c>
      <c r="D9" s="71">
        <v>2</v>
      </c>
      <c r="E9" s="16">
        <f>(C9*D9)/3</f>
        <v>40</v>
      </c>
      <c r="F9" s="58"/>
      <c r="G9" s="23" t="s">
        <v>17</v>
      </c>
      <c r="H9" s="69">
        <v>100</v>
      </c>
      <c r="I9" s="16">
        <f>SUM(I7*H9)-E45</f>
        <v>280.65695000000005</v>
      </c>
      <c r="J9" s="16">
        <f>SUM(J7*H9)-E45</f>
        <v>80.656950000000052</v>
      </c>
      <c r="K9" s="16">
        <f>SUM(K7*H9)-E45</f>
        <v>-119.34304999999995</v>
      </c>
    </row>
    <row r="10" spans="1:11" x14ac:dyDescent="0.25">
      <c r="A10" s="14" t="s">
        <v>46</v>
      </c>
      <c r="B10" s="14" t="s">
        <v>8</v>
      </c>
      <c r="C10" s="72">
        <v>0.65</v>
      </c>
      <c r="D10" s="71">
        <v>20</v>
      </c>
      <c r="E10" s="16">
        <f t="shared" si="0"/>
        <v>13</v>
      </c>
      <c r="F10" s="58"/>
      <c r="G10" s="23" t="s">
        <v>18</v>
      </c>
      <c r="H10" s="69">
        <v>75</v>
      </c>
      <c r="I10" s="16">
        <f>SUM(I7*H10)-E45</f>
        <v>-19.343049999999948</v>
      </c>
      <c r="J10" s="16">
        <f>SUM(J7*H10)-E45</f>
        <v>-169.34304999999995</v>
      </c>
      <c r="K10" s="16">
        <f>SUM(K7*H10)-E45</f>
        <v>-319.34304999999995</v>
      </c>
    </row>
    <row r="11" spans="1:11" x14ac:dyDescent="0.25">
      <c r="A11" s="14" t="s">
        <v>31</v>
      </c>
      <c r="B11" s="14" t="s">
        <v>32</v>
      </c>
      <c r="C11" s="72">
        <v>12</v>
      </c>
      <c r="D11" s="71">
        <v>1</v>
      </c>
      <c r="E11" s="16">
        <f t="shared" si="0"/>
        <v>12</v>
      </c>
      <c r="F11" s="58"/>
      <c r="G11" s="3"/>
      <c r="H11" s="3"/>
      <c r="I11" s="3"/>
      <c r="J11" s="3"/>
      <c r="K11" s="3"/>
    </row>
    <row r="12" spans="1:11" ht="15.75" x14ac:dyDescent="0.25">
      <c r="A12" s="14" t="s">
        <v>55</v>
      </c>
      <c r="B12" s="14" t="s">
        <v>33</v>
      </c>
      <c r="C12" s="72">
        <v>3.9</v>
      </c>
      <c r="D12" s="71">
        <v>30</v>
      </c>
      <c r="E12" s="16">
        <f t="shared" si="0"/>
        <v>117</v>
      </c>
      <c r="F12" s="58"/>
      <c r="H12" s="26" t="s">
        <v>73</v>
      </c>
    </row>
    <row r="13" spans="1:11" x14ac:dyDescent="0.25">
      <c r="A13" s="14" t="s">
        <v>64</v>
      </c>
      <c r="B13" s="14" t="s">
        <v>29</v>
      </c>
      <c r="C13" s="72">
        <v>9.8800000000000008</v>
      </c>
      <c r="D13" s="71">
        <v>2</v>
      </c>
      <c r="E13" s="16">
        <f t="shared" si="0"/>
        <v>19.760000000000002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36</v>
      </c>
      <c r="B14" s="14" t="s">
        <v>51</v>
      </c>
      <c r="C14" s="72">
        <v>2.19</v>
      </c>
      <c r="D14" s="71">
        <v>1</v>
      </c>
      <c r="E14" s="16">
        <f t="shared" si="0"/>
        <v>2.19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65</v>
      </c>
      <c r="B15" s="14" t="s">
        <v>51</v>
      </c>
      <c r="C15" s="72">
        <v>2.85</v>
      </c>
      <c r="D15" s="71">
        <v>1.5</v>
      </c>
      <c r="E15" s="16">
        <f t="shared" si="0"/>
        <v>4.2750000000000004</v>
      </c>
      <c r="F15" s="65"/>
      <c r="G15" s="29" t="s">
        <v>63</v>
      </c>
      <c r="H15" s="30"/>
      <c r="I15" s="67">
        <v>12</v>
      </c>
      <c r="J15" s="68">
        <v>10</v>
      </c>
      <c r="K15" s="67">
        <v>8</v>
      </c>
    </row>
    <row r="16" spans="1:11" x14ac:dyDescent="0.25">
      <c r="A16" s="14" t="s">
        <v>69</v>
      </c>
      <c r="B16" s="14" t="s">
        <v>30</v>
      </c>
      <c r="C16" s="71">
        <v>1.33</v>
      </c>
      <c r="D16" s="71">
        <v>4</v>
      </c>
      <c r="E16" s="16">
        <f t="shared" si="0"/>
        <v>5.32</v>
      </c>
      <c r="F16" s="58"/>
      <c r="G16" s="23" t="s">
        <v>14</v>
      </c>
      <c r="H16" s="70">
        <v>125</v>
      </c>
      <c r="I16" s="15">
        <f>I8/$H$8</f>
        <v>4.6452556000000005</v>
      </c>
      <c r="J16" s="15">
        <f>J8/$H$8</f>
        <v>2.6452556000000005</v>
      </c>
      <c r="K16" s="15">
        <f>K8/$H$8</f>
        <v>0.64525560000000037</v>
      </c>
    </row>
    <row r="17" spans="1:12" x14ac:dyDescent="0.25">
      <c r="A17" s="71"/>
      <c r="B17" s="71"/>
      <c r="C17" s="71"/>
      <c r="D17" s="71"/>
      <c r="E17" s="16">
        <f t="shared" si="0"/>
        <v>0</v>
      </c>
      <c r="F17" s="58"/>
      <c r="G17" s="23" t="s">
        <v>17</v>
      </c>
      <c r="H17" s="70">
        <v>100</v>
      </c>
      <c r="I17" s="15">
        <f>I9/$H$9</f>
        <v>2.8065695000000006</v>
      </c>
      <c r="J17" s="15">
        <f>J9/$H$9</f>
        <v>0.80656950000000049</v>
      </c>
      <c r="K17" s="15">
        <f>K9/$H$9</f>
        <v>-1.1934304999999994</v>
      </c>
    </row>
    <row r="18" spans="1:12" x14ac:dyDescent="0.25">
      <c r="A18" s="71"/>
      <c r="B18" s="71"/>
      <c r="C18" s="71"/>
      <c r="D18" s="71"/>
      <c r="E18" s="16">
        <f t="shared" si="0"/>
        <v>0</v>
      </c>
      <c r="F18" s="58"/>
      <c r="G18" s="23" t="s">
        <v>18</v>
      </c>
      <c r="H18" s="70">
        <v>75</v>
      </c>
      <c r="I18" s="15">
        <f>I10/$H$10</f>
        <v>-0.25790733333333266</v>
      </c>
      <c r="J18" s="15">
        <f>J10/$H$10</f>
        <v>-2.2579073333333328</v>
      </c>
      <c r="K18" s="15">
        <f>K10/$H$10</f>
        <v>-4.2579073333333328</v>
      </c>
    </row>
    <row r="19" spans="1:12" x14ac:dyDescent="0.25">
      <c r="A19" s="71"/>
      <c r="B19" s="71"/>
      <c r="C19" s="71"/>
      <c r="D19" s="71"/>
      <c r="E19" s="16">
        <f t="shared" si="0"/>
        <v>0</v>
      </c>
      <c r="F19" s="58"/>
    </row>
    <row r="20" spans="1:12" x14ac:dyDescent="0.25">
      <c r="A20" s="71"/>
      <c r="B20" s="71"/>
      <c r="C20" s="71"/>
      <c r="D20" s="71"/>
      <c r="E20" s="16">
        <f t="shared" si="0"/>
        <v>0</v>
      </c>
      <c r="F20" s="58"/>
      <c r="G20" s="34" t="s">
        <v>20</v>
      </c>
      <c r="H20" s="30"/>
      <c r="I20" s="30"/>
    </row>
    <row r="21" spans="1:12" x14ac:dyDescent="0.25">
      <c r="A21" s="71"/>
      <c r="B21" s="71"/>
      <c r="C21" s="71"/>
      <c r="D21" s="71"/>
      <c r="E21" s="16">
        <f t="shared" si="0"/>
        <v>0</v>
      </c>
      <c r="F21" s="58"/>
      <c r="G21" s="29" t="s">
        <v>63</v>
      </c>
      <c r="H21" s="30"/>
      <c r="I21" s="35"/>
      <c r="K21" s="25"/>
    </row>
    <row r="22" spans="1:12" ht="15.75" x14ac:dyDescent="0.25">
      <c r="A22" s="14" t="s">
        <v>57</v>
      </c>
      <c r="B22" s="15">
        <f>SUM(E6:E16)</f>
        <v>435.54499999999996</v>
      </c>
      <c r="C22" s="74">
        <v>0.06</v>
      </c>
      <c r="D22" s="71">
        <v>6</v>
      </c>
      <c r="E22" s="16">
        <f>B22*(D22/12)*C22</f>
        <v>13.066349999999998</v>
      </c>
      <c r="F22" s="58"/>
      <c r="G22" s="23" t="s">
        <v>14</v>
      </c>
      <c r="H22" s="70">
        <v>125</v>
      </c>
      <c r="I22" s="15">
        <f>$E$45/H8</f>
        <v>7.3547443999999995</v>
      </c>
      <c r="K22" s="25"/>
    </row>
    <row r="23" spans="1:12" x14ac:dyDescent="0.25">
      <c r="A23" s="51" t="s">
        <v>21</v>
      </c>
      <c r="B23" s="52"/>
      <c r="C23" s="52"/>
      <c r="D23" s="52"/>
      <c r="E23" s="53">
        <f>SUM(E6:E22)</f>
        <v>448.61134999999996</v>
      </c>
      <c r="F23" s="58"/>
      <c r="G23" s="23" t="s">
        <v>17</v>
      </c>
      <c r="H23" s="70">
        <v>100</v>
      </c>
      <c r="I23" s="15">
        <f>$E$45/H9</f>
        <v>9.1934304999999998</v>
      </c>
      <c r="J23" s="3"/>
      <c r="K23" s="25"/>
    </row>
    <row r="24" spans="1:12" x14ac:dyDescent="0.25">
      <c r="F24" s="58"/>
      <c r="G24" s="23" t="s">
        <v>18</v>
      </c>
      <c r="H24" s="70">
        <v>75</v>
      </c>
      <c r="I24" s="15">
        <f>$E$45/H10</f>
        <v>12.257907333333332</v>
      </c>
      <c r="J24" s="3"/>
      <c r="K24" s="25"/>
    </row>
    <row r="25" spans="1:12" x14ac:dyDescent="0.25">
      <c r="A25" s="7" t="s">
        <v>71</v>
      </c>
      <c r="B25" s="11"/>
      <c r="C25" s="11"/>
      <c r="D25" s="11"/>
      <c r="E25" s="11"/>
      <c r="F25" s="58"/>
    </row>
    <row r="26" spans="1:12" x14ac:dyDescent="0.25">
      <c r="A26" s="49" t="s">
        <v>2</v>
      </c>
      <c r="B26" s="49" t="s">
        <v>3</v>
      </c>
      <c r="C26" s="49" t="s">
        <v>4</v>
      </c>
      <c r="D26" s="49" t="s">
        <v>5</v>
      </c>
      <c r="E26" s="50" t="s">
        <v>6</v>
      </c>
      <c r="F26" s="58"/>
    </row>
    <row r="27" spans="1:12" x14ac:dyDescent="0.25">
      <c r="A27" s="14" t="s">
        <v>34</v>
      </c>
      <c r="B27" s="14" t="s">
        <v>22</v>
      </c>
      <c r="C27" s="72">
        <v>10</v>
      </c>
      <c r="D27" s="71">
        <v>4</v>
      </c>
      <c r="E27" s="16">
        <f>C27*D27</f>
        <v>40</v>
      </c>
      <c r="F27" s="61"/>
    </row>
    <row r="28" spans="1:12" ht="15.75" x14ac:dyDescent="0.25">
      <c r="A28" s="14" t="s">
        <v>62</v>
      </c>
      <c r="B28" s="14" t="s">
        <v>22</v>
      </c>
      <c r="C28" s="72">
        <v>20.46</v>
      </c>
      <c r="D28" s="71">
        <v>1</v>
      </c>
      <c r="E28" s="16">
        <f>C28*D28</f>
        <v>20.46</v>
      </c>
      <c r="F28" s="61"/>
    </row>
    <row r="29" spans="1:12" ht="15.75" x14ac:dyDescent="0.25">
      <c r="A29" s="14" t="s">
        <v>61</v>
      </c>
      <c r="B29" s="14" t="s">
        <v>22</v>
      </c>
      <c r="C29" s="72">
        <v>11.77</v>
      </c>
      <c r="D29" s="71">
        <v>1</v>
      </c>
      <c r="E29" s="16">
        <f t="shared" ref="E29:E30" si="1">C29*D29</f>
        <v>11.77</v>
      </c>
      <c r="F29" s="56"/>
    </row>
    <row r="30" spans="1:12" x14ac:dyDescent="0.25">
      <c r="A30" s="14" t="s">
        <v>35</v>
      </c>
      <c r="B30" s="14" t="s">
        <v>19</v>
      </c>
      <c r="C30" s="72">
        <v>12.61</v>
      </c>
      <c r="D30" s="71">
        <v>3</v>
      </c>
      <c r="E30" s="16">
        <f t="shared" si="1"/>
        <v>37.83</v>
      </c>
      <c r="F30" s="57"/>
    </row>
    <row r="31" spans="1:12" x14ac:dyDescent="0.25">
      <c r="A31" s="14" t="s">
        <v>52</v>
      </c>
      <c r="B31" s="14" t="s">
        <v>19</v>
      </c>
      <c r="C31" s="72">
        <v>12.61</v>
      </c>
      <c r="D31" s="71">
        <v>3</v>
      </c>
      <c r="E31" s="16">
        <f>C31*D31</f>
        <v>37.83</v>
      </c>
      <c r="F31" s="58"/>
      <c r="L31" s="36"/>
    </row>
    <row r="32" spans="1:12" x14ac:dyDescent="0.25">
      <c r="A32" s="14" t="s">
        <v>53</v>
      </c>
      <c r="B32" s="14" t="s">
        <v>19</v>
      </c>
      <c r="C32" s="72">
        <v>11</v>
      </c>
      <c r="D32" s="71">
        <v>3</v>
      </c>
      <c r="E32" s="16">
        <f>C32*D32</f>
        <v>33</v>
      </c>
      <c r="F32" s="58"/>
      <c r="L32" s="36"/>
    </row>
    <row r="33" spans="1:12" x14ac:dyDescent="0.25">
      <c r="A33" s="14" t="s">
        <v>83</v>
      </c>
      <c r="B33" s="14" t="s">
        <v>19</v>
      </c>
      <c r="C33" s="72">
        <v>9.5</v>
      </c>
      <c r="D33" s="71">
        <v>3</v>
      </c>
      <c r="E33" s="16">
        <f>C33*D33</f>
        <v>28.5</v>
      </c>
      <c r="F33" s="58"/>
      <c r="L33" s="36"/>
    </row>
    <row r="34" spans="1:12" x14ac:dyDescent="0.25">
      <c r="A34" s="14" t="s">
        <v>54</v>
      </c>
      <c r="B34" s="14" t="s">
        <v>19</v>
      </c>
      <c r="C34" s="72">
        <v>22</v>
      </c>
      <c r="D34" s="71">
        <v>3</v>
      </c>
      <c r="E34" s="16">
        <f>C34*D34</f>
        <v>66</v>
      </c>
      <c r="F34" s="58"/>
      <c r="L34" s="36"/>
    </row>
    <row r="35" spans="1:12" x14ac:dyDescent="0.25">
      <c r="A35" s="14" t="s">
        <v>84</v>
      </c>
      <c r="B35" s="14" t="s">
        <v>19</v>
      </c>
      <c r="C35" s="72">
        <v>12</v>
      </c>
      <c r="D35" s="71">
        <v>3</v>
      </c>
      <c r="E35" s="16">
        <f>C35*D35</f>
        <v>36</v>
      </c>
      <c r="F35" s="58"/>
      <c r="L35" s="36"/>
    </row>
    <row r="36" spans="1:12" x14ac:dyDescent="0.25">
      <c r="A36" s="71"/>
      <c r="B36" s="71"/>
      <c r="C36" s="72"/>
      <c r="D36" s="71"/>
      <c r="E36" s="16">
        <f t="shared" ref="E36:E40" si="2">C36*D36</f>
        <v>0</v>
      </c>
      <c r="F36" s="58"/>
      <c r="L36" s="36"/>
    </row>
    <row r="37" spans="1:12" x14ac:dyDescent="0.25">
      <c r="A37" s="71"/>
      <c r="B37" s="71"/>
      <c r="C37" s="72"/>
      <c r="D37" s="71"/>
      <c r="E37" s="16">
        <f t="shared" si="2"/>
        <v>0</v>
      </c>
      <c r="F37" s="58"/>
      <c r="L37" s="36"/>
    </row>
    <row r="38" spans="1:12" x14ac:dyDescent="0.25">
      <c r="A38" s="71"/>
      <c r="B38" s="71"/>
      <c r="C38" s="72"/>
      <c r="D38" s="71"/>
      <c r="E38" s="16">
        <f t="shared" si="2"/>
        <v>0</v>
      </c>
      <c r="F38" s="58"/>
      <c r="L38" s="36"/>
    </row>
    <row r="39" spans="1:12" x14ac:dyDescent="0.25">
      <c r="A39" s="71"/>
      <c r="B39" s="71"/>
      <c r="C39" s="72"/>
      <c r="D39" s="71"/>
      <c r="E39" s="16">
        <f t="shared" si="2"/>
        <v>0</v>
      </c>
      <c r="F39" s="58"/>
      <c r="L39" s="36"/>
    </row>
    <row r="40" spans="1:12" x14ac:dyDescent="0.25">
      <c r="A40" s="71"/>
      <c r="B40" s="71"/>
      <c r="C40" s="72"/>
      <c r="D40" s="71"/>
      <c r="E40" s="16">
        <f t="shared" si="2"/>
        <v>0</v>
      </c>
      <c r="F40" s="58"/>
      <c r="L40" s="36"/>
    </row>
    <row r="41" spans="1:12" ht="15.75" x14ac:dyDescent="0.25">
      <c r="A41" s="14" t="s">
        <v>85</v>
      </c>
      <c r="B41" s="15">
        <f>SUM(E27:E35)</f>
        <v>311.39</v>
      </c>
      <c r="C41" s="73">
        <v>0.06</v>
      </c>
      <c r="D41" s="71">
        <v>6</v>
      </c>
      <c r="E41" s="16">
        <f>B41*(D41/12)*C41</f>
        <v>9.3416999999999994</v>
      </c>
      <c r="F41" s="58"/>
    </row>
    <row r="42" spans="1:12" x14ac:dyDescent="0.25">
      <c r="A42" s="14" t="s">
        <v>23</v>
      </c>
      <c r="B42" s="14" t="s">
        <v>19</v>
      </c>
      <c r="C42" s="72">
        <v>150</v>
      </c>
      <c r="D42" s="71">
        <v>1</v>
      </c>
      <c r="E42" s="16">
        <f>C42*D42</f>
        <v>150</v>
      </c>
      <c r="F42" s="58"/>
      <c r="L42" s="36"/>
    </row>
    <row r="43" spans="1:12" x14ac:dyDescent="0.25">
      <c r="A43" s="51" t="s">
        <v>24</v>
      </c>
      <c r="B43" s="52"/>
      <c r="C43" s="52"/>
      <c r="D43" s="52"/>
      <c r="E43" s="53">
        <f>SUM(E27:E42)</f>
        <v>470.73169999999999</v>
      </c>
      <c r="F43" s="58"/>
      <c r="L43" s="36"/>
    </row>
    <row r="44" spans="1:12" x14ac:dyDescent="0.25">
      <c r="F44" s="58"/>
      <c r="G44" s="3"/>
      <c r="H44" s="3"/>
      <c r="I44" s="3"/>
      <c r="J44" s="3"/>
      <c r="K44" s="25"/>
      <c r="L44" s="36"/>
    </row>
    <row r="45" spans="1:12" x14ac:dyDescent="0.25">
      <c r="A45" s="38" t="s">
        <v>25</v>
      </c>
      <c r="B45" s="39"/>
      <c r="C45" s="40"/>
      <c r="D45" s="40"/>
      <c r="E45" s="41">
        <f>E23+E43</f>
        <v>919.34304999999995</v>
      </c>
      <c r="F45" s="62"/>
      <c r="G45" s="3"/>
      <c r="H45" s="3"/>
      <c r="I45" s="3"/>
      <c r="J45" s="3"/>
      <c r="K45" s="25"/>
      <c r="L45" s="36"/>
    </row>
    <row r="46" spans="1:12" x14ac:dyDescent="0.25">
      <c r="A46" s="38" t="s">
        <v>26</v>
      </c>
      <c r="B46" s="39"/>
      <c r="C46" s="40"/>
      <c r="D46" s="40"/>
      <c r="E46" s="41">
        <f>(J7*H9)</f>
        <v>1000</v>
      </c>
      <c r="F46" s="58"/>
      <c r="G46" s="3"/>
      <c r="H46" s="3"/>
      <c r="I46" s="3"/>
      <c r="J46" s="3"/>
      <c r="K46" s="25"/>
      <c r="L46" s="36"/>
    </row>
    <row r="47" spans="1:12" x14ac:dyDescent="0.25">
      <c r="A47" s="38" t="s">
        <v>27</v>
      </c>
      <c r="B47" s="43"/>
      <c r="C47" s="44"/>
      <c r="D47" s="44"/>
      <c r="E47" s="45">
        <f>SUM(E46-E45)</f>
        <v>80.656950000000052</v>
      </c>
      <c r="F47" s="58"/>
      <c r="G47" s="3"/>
      <c r="H47" s="3"/>
      <c r="I47" s="3"/>
      <c r="J47" s="3"/>
      <c r="K47" s="25"/>
      <c r="L47" s="36"/>
    </row>
    <row r="48" spans="1:12" x14ac:dyDescent="0.25">
      <c r="F48" s="58"/>
      <c r="G48" s="25"/>
      <c r="H48" s="3"/>
      <c r="I48" s="3"/>
      <c r="J48" s="3"/>
      <c r="K48" s="3"/>
    </row>
    <row r="49" spans="1:11" ht="15.75" x14ac:dyDescent="0.25">
      <c r="A49" s="55" t="s">
        <v>74</v>
      </c>
      <c r="F49" s="61"/>
      <c r="G49" s="3"/>
      <c r="H49" s="3"/>
      <c r="I49" s="3"/>
      <c r="J49" s="3"/>
      <c r="K49" s="3"/>
    </row>
    <row r="50" spans="1:11" x14ac:dyDescent="0.25">
      <c r="B50" s="3"/>
      <c r="C50" s="3"/>
      <c r="D50" s="3"/>
      <c r="E50" s="3"/>
      <c r="F50" s="61"/>
      <c r="G50" s="3"/>
      <c r="H50" s="3"/>
      <c r="I50" s="3"/>
      <c r="J50" s="3"/>
      <c r="K50" s="3"/>
    </row>
    <row r="51" spans="1:11" ht="15.75" x14ac:dyDescent="0.25">
      <c r="A51" s="46" t="s">
        <v>58</v>
      </c>
      <c r="B51" s="3"/>
      <c r="C51" s="3"/>
      <c r="D51" s="3"/>
      <c r="E51" s="3"/>
      <c r="F51" s="58"/>
      <c r="G51" s="37"/>
      <c r="H51" s="37"/>
      <c r="I51" s="37"/>
      <c r="J51" s="37"/>
      <c r="K51" s="37"/>
    </row>
    <row r="52" spans="1:11" x14ac:dyDescent="0.25">
      <c r="A52" s="3"/>
      <c r="B52" s="3"/>
      <c r="C52" s="3"/>
      <c r="D52" s="3"/>
      <c r="E52" s="3"/>
      <c r="F52" s="58"/>
      <c r="G52" s="37"/>
      <c r="H52" s="37"/>
      <c r="I52" s="37"/>
      <c r="J52" s="37"/>
      <c r="K52" s="37"/>
    </row>
    <row r="53" spans="1:11" ht="15.75" x14ac:dyDescent="0.25">
      <c r="A53" s="46" t="s">
        <v>67</v>
      </c>
      <c r="F53" s="58"/>
      <c r="G53" s="37"/>
      <c r="H53" s="37"/>
      <c r="I53" s="37"/>
      <c r="J53" s="37"/>
      <c r="K53" s="37"/>
    </row>
    <row r="54" spans="1:11" ht="15.75" x14ac:dyDescent="0.25">
      <c r="A54" s="46"/>
      <c r="F54" s="66"/>
      <c r="G54" s="3"/>
      <c r="H54" s="3"/>
      <c r="I54" s="3"/>
      <c r="J54" s="3"/>
      <c r="K54" s="3"/>
    </row>
    <row r="55" spans="1:11" x14ac:dyDescent="0.25">
      <c r="A55" s="3"/>
      <c r="F55" s="56"/>
      <c r="G55" s="3"/>
      <c r="H55" s="3"/>
      <c r="I55" s="3"/>
      <c r="J55" s="3"/>
      <c r="K55" s="3"/>
    </row>
    <row r="56" spans="1:11" x14ac:dyDescent="0.25">
      <c r="B56" s="3"/>
      <c r="C56" s="3"/>
      <c r="D56" s="3"/>
      <c r="E56" s="3"/>
      <c r="F56" s="56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56"/>
      <c r="G57" s="3"/>
      <c r="H57" s="3"/>
      <c r="I57" s="3"/>
      <c r="J57" s="3"/>
      <c r="K57" s="3"/>
    </row>
    <row r="58" spans="1:11" x14ac:dyDescent="0.25"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56"/>
      <c r="G60" s="3"/>
      <c r="H60" s="3"/>
      <c r="I60" s="3"/>
      <c r="J60" s="3"/>
      <c r="K60" s="3"/>
    </row>
    <row r="61" spans="1:11" x14ac:dyDescent="0.25">
      <c r="B61" s="47"/>
      <c r="C61" s="47"/>
      <c r="D61" s="47"/>
      <c r="E61" s="42"/>
      <c r="F61" s="56"/>
      <c r="G61" s="3"/>
      <c r="H61" s="3"/>
      <c r="I61" s="3"/>
      <c r="J61" s="3"/>
      <c r="K61" s="3"/>
    </row>
    <row r="62" spans="1:11" x14ac:dyDescent="0.25">
      <c r="B62" s="3"/>
      <c r="C62" s="3"/>
      <c r="D62" s="3"/>
      <c r="E62" s="3"/>
      <c r="F62" s="56"/>
      <c r="G62" s="3"/>
      <c r="H62" s="3"/>
      <c r="I62" s="3"/>
      <c r="J62" s="3"/>
      <c r="K62" s="3"/>
    </row>
    <row r="63" spans="1:11" x14ac:dyDescent="0.25">
      <c r="F63" s="66"/>
      <c r="G63" s="3"/>
      <c r="H63" s="3"/>
      <c r="I63" s="3"/>
      <c r="J63" s="3"/>
      <c r="K63" s="3"/>
    </row>
    <row r="64" spans="1:11" x14ac:dyDescent="0.25">
      <c r="F64" s="56"/>
      <c r="G64" s="3"/>
      <c r="H64" s="3"/>
      <c r="I64" s="3"/>
      <c r="J64" s="3"/>
      <c r="K64" s="3"/>
    </row>
    <row r="65" spans="6:11" x14ac:dyDescent="0.25">
      <c r="F65" s="56"/>
      <c r="G65" s="3"/>
      <c r="H65" s="3"/>
      <c r="I65" s="3"/>
      <c r="J65" s="3"/>
      <c r="K65" s="3"/>
    </row>
  </sheetData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F256-30DE-4EF8-AE2A-07D445619970}">
  <sheetPr>
    <pageSetUpPr fitToPage="1"/>
  </sheetPr>
  <dimension ref="A1:L56"/>
  <sheetViews>
    <sheetView workbookViewId="0">
      <selection activeCell="F1" sqref="F1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4"/>
    <col min="7" max="7" width="9.140625" style="4"/>
    <col min="8" max="8" width="24.140625" style="4" customWidth="1"/>
    <col min="9" max="16384" width="9.140625" style="4"/>
  </cols>
  <sheetData>
    <row r="1" spans="1:11" ht="15.75" x14ac:dyDescent="0.25">
      <c r="A1" s="1" t="s">
        <v>42</v>
      </c>
      <c r="B1" s="2"/>
      <c r="C1" s="2"/>
      <c r="D1" s="2"/>
      <c r="E1" s="3"/>
      <c r="F1" s="56"/>
      <c r="G1" s="3"/>
      <c r="H1" s="3"/>
      <c r="I1" s="3"/>
      <c r="J1" s="3"/>
      <c r="K1" s="3"/>
    </row>
    <row r="2" spans="1:11" ht="15.75" x14ac:dyDescent="0.25">
      <c r="A2" s="5" t="s">
        <v>38</v>
      </c>
      <c r="B2" s="2"/>
      <c r="C2" s="2"/>
      <c r="D2" s="2"/>
      <c r="E2" s="3"/>
      <c r="F2" s="56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6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6"/>
      <c r="G4" s="3"/>
      <c r="H4" s="1" t="s">
        <v>28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7"/>
      <c r="G5" s="3"/>
      <c r="H5" s="3"/>
      <c r="I5" s="11"/>
      <c r="J5" s="12" t="s">
        <v>70</v>
      </c>
      <c r="K5" s="13"/>
    </row>
    <row r="6" spans="1:11" x14ac:dyDescent="0.25">
      <c r="A6" s="14" t="s">
        <v>7</v>
      </c>
      <c r="B6" s="14" t="s">
        <v>8</v>
      </c>
      <c r="C6" s="15">
        <v>0.8</v>
      </c>
      <c r="D6" s="14">
        <v>180</v>
      </c>
      <c r="E6" s="16">
        <f t="shared" ref="E6:E17" si="0">(C6*D6)</f>
        <v>144</v>
      </c>
      <c r="F6" s="58"/>
      <c r="G6" s="17"/>
      <c r="H6" s="17"/>
      <c r="I6" s="18" t="s">
        <v>9</v>
      </c>
      <c r="J6" s="19" t="s">
        <v>10</v>
      </c>
      <c r="K6" s="18" t="s">
        <v>11</v>
      </c>
    </row>
    <row r="7" spans="1:11" x14ac:dyDescent="0.25">
      <c r="A7" s="14" t="s">
        <v>12</v>
      </c>
      <c r="B7" s="14" t="s">
        <v>8</v>
      </c>
      <c r="C7" s="15">
        <v>0.76</v>
      </c>
      <c r="D7" s="14">
        <v>75</v>
      </c>
      <c r="E7" s="16">
        <f t="shared" si="0"/>
        <v>57</v>
      </c>
      <c r="F7" s="58"/>
      <c r="G7" s="20" t="s">
        <v>49</v>
      </c>
      <c r="H7" s="7"/>
      <c r="I7" s="21">
        <v>12</v>
      </c>
      <c r="J7" s="22">
        <v>10</v>
      </c>
      <c r="K7" s="21">
        <v>8</v>
      </c>
    </row>
    <row r="8" spans="1:11" x14ac:dyDescent="0.25">
      <c r="A8" s="14" t="s">
        <v>13</v>
      </c>
      <c r="B8" s="14" t="s">
        <v>8</v>
      </c>
      <c r="C8" s="15">
        <v>0.4</v>
      </c>
      <c r="D8" s="14">
        <v>180</v>
      </c>
      <c r="E8" s="16">
        <f t="shared" si="0"/>
        <v>72</v>
      </c>
      <c r="F8" s="58"/>
      <c r="G8" s="33" t="s">
        <v>14</v>
      </c>
      <c r="H8" s="24">
        <v>125</v>
      </c>
      <c r="I8" s="16">
        <f>SUM(I7*H8)-E36</f>
        <v>571.90195000000006</v>
      </c>
      <c r="J8" s="16">
        <f>SUM(J7*H8)-E36</f>
        <v>321.90195000000006</v>
      </c>
      <c r="K8" s="16">
        <f>SUM(K7*H8)-E36</f>
        <v>71.901950000000056</v>
      </c>
    </row>
    <row r="9" spans="1:11" x14ac:dyDescent="0.25">
      <c r="A9" s="14" t="s">
        <v>15</v>
      </c>
      <c r="B9" s="14" t="s">
        <v>16</v>
      </c>
      <c r="C9" s="15">
        <v>60</v>
      </c>
      <c r="D9" s="14">
        <v>2</v>
      </c>
      <c r="E9" s="16">
        <f>(C9*D9)/3</f>
        <v>40</v>
      </c>
      <c r="F9" s="58"/>
      <c r="G9" s="33" t="s">
        <v>17</v>
      </c>
      <c r="H9" s="24">
        <v>100</v>
      </c>
      <c r="I9" s="16">
        <f>SUM(I7*H9)-E36</f>
        <v>271.90195000000006</v>
      </c>
      <c r="J9" s="16">
        <f>SUM(J7*H9)-E36</f>
        <v>71.901950000000056</v>
      </c>
      <c r="K9" s="16">
        <f>SUM(K7*H9)-E36</f>
        <v>-128.09804999999994</v>
      </c>
    </row>
    <row r="10" spans="1:11" x14ac:dyDescent="0.25">
      <c r="A10" s="14" t="s">
        <v>31</v>
      </c>
      <c r="B10" s="14" t="s">
        <v>32</v>
      </c>
      <c r="C10" s="15">
        <v>12</v>
      </c>
      <c r="D10" s="14">
        <v>1</v>
      </c>
      <c r="E10" s="16">
        <f t="shared" si="0"/>
        <v>12</v>
      </c>
      <c r="F10" s="58"/>
      <c r="G10" s="33" t="s">
        <v>18</v>
      </c>
      <c r="H10" s="24">
        <v>75</v>
      </c>
      <c r="I10" s="16">
        <f>SUM(I7*H10)-E36</f>
        <v>-28.098049999999944</v>
      </c>
      <c r="J10" s="16">
        <f>SUM(J7*H10)-E36</f>
        <v>-178.09804999999994</v>
      </c>
      <c r="K10" s="16">
        <f>SUM(K7*H10)-E36</f>
        <v>-328.09804999999994</v>
      </c>
    </row>
    <row r="11" spans="1:11" x14ac:dyDescent="0.25">
      <c r="A11" s="14" t="s">
        <v>46</v>
      </c>
      <c r="B11" s="14" t="s">
        <v>8</v>
      </c>
      <c r="C11" s="15">
        <v>0.65</v>
      </c>
      <c r="D11" s="14">
        <v>20</v>
      </c>
      <c r="E11" s="16">
        <f t="shared" ref="E11" si="1">(C11*D11)</f>
        <v>13</v>
      </c>
      <c r="F11" s="58"/>
      <c r="G11" s="59"/>
      <c r="H11" s="59"/>
      <c r="I11" s="63"/>
      <c r="J11" s="63"/>
      <c r="K11" s="63"/>
    </row>
    <row r="12" spans="1:11" ht="15.75" x14ac:dyDescent="0.25">
      <c r="A12" s="14" t="s">
        <v>75</v>
      </c>
      <c r="B12" s="14" t="s">
        <v>33</v>
      </c>
      <c r="C12" s="15">
        <v>1.6</v>
      </c>
      <c r="D12" s="14">
        <v>10</v>
      </c>
      <c r="E12" s="16">
        <f t="shared" si="0"/>
        <v>16</v>
      </c>
      <c r="F12" s="58"/>
      <c r="H12" s="26" t="s">
        <v>73</v>
      </c>
    </row>
    <row r="13" spans="1:11" ht="15.75" x14ac:dyDescent="0.25">
      <c r="A13" s="14" t="s">
        <v>76</v>
      </c>
      <c r="B13" s="14" t="s">
        <v>33</v>
      </c>
      <c r="C13" s="15">
        <v>3.9</v>
      </c>
      <c r="D13" s="14">
        <v>15</v>
      </c>
      <c r="E13" s="16">
        <f t="shared" si="0"/>
        <v>58.5</v>
      </c>
      <c r="F13" s="58"/>
      <c r="G13" s="3"/>
      <c r="H13" s="3"/>
      <c r="I13" s="11"/>
      <c r="J13" s="12" t="s">
        <v>70</v>
      </c>
      <c r="K13" s="13"/>
    </row>
    <row r="14" spans="1:11" x14ac:dyDescent="0.25">
      <c r="A14" s="14" t="s">
        <v>64</v>
      </c>
      <c r="B14" s="14" t="s">
        <v>29</v>
      </c>
      <c r="C14" s="15">
        <v>9.8800000000000008</v>
      </c>
      <c r="D14" s="14">
        <v>2</v>
      </c>
      <c r="E14" s="16">
        <f t="shared" si="0"/>
        <v>19.760000000000002</v>
      </c>
      <c r="F14" s="58"/>
      <c r="I14" s="27" t="s">
        <v>9</v>
      </c>
      <c r="J14" s="28" t="s">
        <v>10</v>
      </c>
      <c r="K14" s="27" t="s">
        <v>11</v>
      </c>
    </row>
    <row r="15" spans="1:11" x14ac:dyDescent="0.25">
      <c r="A15" s="14" t="s">
        <v>36</v>
      </c>
      <c r="B15" s="14" t="s">
        <v>51</v>
      </c>
      <c r="C15" s="15">
        <v>2.19</v>
      </c>
      <c r="D15" s="14">
        <v>1</v>
      </c>
      <c r="E15" s="16">
        <f t="shared" si="0"/>
        <v>2.19</v>
      </c>
      <c r="F15" s="58"/>
      <c r="G15" s="29" t="s">
        <v>63</v>
      </c>
      <c r="H15" s="30"/>
      <c r="I15" s="31">
        <v>12</v>
      </c>
      <c r="J15" s="32">
        <v>10</v>
      </c>
      <c r="K15" s="31">
        <v>8</v>
      </c>
    </row>
    <row r="16" spans="1:11" x14ac:dyDescent="0.25">
      <c r="A16" s="14" t="s">
        <v>65</v>
      </c>
      <c r="B16" s="14" t="s">
        <v>51</v>
      </c>
      <c r="C16" s="15">
        <v>2.85</v>
      </c>
      <c r="D16" s="14">
        <v>1.5</v>
      </c>
      <c r="E16" s="16">
        <f t="shared" si="0"/>
        <v>4.2750000000000004</v>
      </c>
      <c r="F16" s="65"/>
      <c r="G16" s="23" t="s">
        <v>14</v>
      </c>
      <c r="H16" s="33">
        <v>125</v>
      </c>
      <c r="I16" s="15">
        <f>I8/$H$8</f>
        <v>4.5752156000000008</v>
      </c>
      <c r="J16" s="15">
        <f>J8/$H$8</f>
        <v>2.5752156000000004</v>
      </c>
      <c r="K16" s="15">
        <f>K8/$H$8</f>
        <v>0.57521560000000049</v>
      </c>
    </row>
    <row r="17" spans="1:12" x14ac:dyDescent="0.25">
      <c r="A17" s="14" t="s">
        <v>69</v>
      </c>
      <c r="B17" s="14" t="s">
        <v>30</v>
      </c>
      <c r="C17" s="15">
        <v>1.33</v>
      </c>
      <c r="D17" s="14">
        <v>4</v>
      </c>
      <c r="E17" s="16">
        <f t="shared" si="0"/>
        <v>5.32</v>
      </c>
      <c r="F17" s="58"/>
      <c r="G17" s="23" t="s">
        <v>17</v>
      </c>
      <c r="H17" s="33">
        <v>100</v>
      </c>
      <c r="I17" s="15">
        <f>I9/$H$9</f>
        <v>2.7190195000000004</v>
      </c>
      <c r="J17" s="15">
        <f>J9/$H$9</f>
        <v>0.71901950000000059</v>
      </c>
      <c r="K17" s="15">
        <f>K9/$H$9</f>
        <v>-1.2809804999999994</v>
      </c>
    </row>
    <row r="18" spans="1:12" ht="15.75" x14ac:dyDescent="0.25">
      <c r="A18" s="14" t="s">
        <v>57</v>
      </c>
      <c r="B18" s="15">
        <f>SUM(E6:E17)</f>
        <v>444.04499999999996</v>
      </c>
      <c r="C18" s="48">
        <v>0.06</v>
      </c>
      <c r="D18" s="14">
        <v>6</v>
      </c>
      <c r="E18" s="16">
        <f>B18*(D18/12)*C18</f>
        <v>13.321349999999999</v>
      </c>
      <c r="F18" s="58"/>
      <c r="G18" s="23" t="s">
        <v>18</v>
      </c>
      <c r="H18" s="33">
        <v>75</v>
      </c>
      <c r="I18" s="15">
        <f>I10/$H$10</f>
        <v>-0.3746406666666659</v>
      </c>
      <c r="J18" s="15">
        <f>J10/$H$10</f>
        <v>-2.3746406666666657</v>
      </c>
      <c r="K18" s="15">
        <f>K10/$H$10</f>
        <v>-4.3746406666666662</v>
      </c>
    </row>
    <row r="19" spans="1:12" x14ac:dyDescent="0.25">
      <c r="A19" s="51" t="s">
        <v>21</v>
      </c>
      <c r="B19" s="52"/>
      <c r="C19" s="52"/>
      <c r="D19" s="52"/>
      <c r="E19" s="53">
        <f>SUM(E6:E18)</f>
        <v>457.36634999999995</v>
      </c>
      <c r="F19" s="58"/>
    </row>
    <row r="20" spans="1:12" x14ac:dyDescent="0.25">
      <c r="F20" s="58"/>
      <c r="G20" s="34" t="s">
        <v>20</v>
      </c>
      <c r="H20" s="30"/>
      <c r="I20" s="30"/>
    </row>
    <row r="21" spans="1:12" x14ac:dyDescent="0.25">
      <c r="A21" s="7" t="s">
        <v>71</v>
      </c>
      <c r="B21" s="11"/>
      <c r="C21" s="11"/>
      <c r="D21" s="11"/>
      <c r="E21" s="11"/>
      <c r="F21" s="58"/>
      <c r="G21" s="29" t="s">
        <v>63</v>
      </c>
      <c r="H21" s="30"/>
      <c r="I21" s="35"/>
      <c r="K21" s="25"/>
    </row>
    <row r="22" spans="1:12" x14ac:dyDescent="0.25">
      <c r="A22" s="49" t="s">
        <v>2</v>
      </c>
      <c r="B22" s="49" t="s">
        <v>3</v>
      </c>
      <c r="C22" s="49" t="s">
        <v>4</v>
      </c>
      <c r="D22" s="49" t="s">
        <v>5</v>
      </c>
      <c r="E22" s="50" t="s">
        <v>6</v>
      </c>
      <c r="F22" s="61"/>
      <c r="G22" s="23" t="s">
        <v>14</v>
      </c>
      <c r="H22" s="33">
        <v>125</v>
      </c>
      <c r="I22" s="15">
        <f>$E$36/H8</f>
        <v>7.4247843999999992</v>
      </c>
      <c r="K22" s="25"/>
    </row>
    <row r="23" spans="1:12" x14ac:dyDescent="0.25">
      <c r="A23" s="14" t="s">
        <v>34</v>
      </c>
      <c r="B23" s="14" t="s">
        <v>22</v>
      </c>
      <c r="C23" s="15">
        <v>10</v>
      </c>
      <c r="D23" s="14">
        <v>4</v>
      </c>
      <c r="E23" s="16">
        <f>C23*D23</f>
        <v>40</v>
      </c>
      <c r="F23" s="61"/>
      <c r="G23" s="23" t="s">
        <v>17</v>
      </c>
      <c r="H23" s="33">
        <v>100</v>
      </c>
      <c r="I23" s="15">
        <f>$E$36/H9</f>
        <v>9.2809805000000001</v>
      </c>
      <c r="J23" s="3"/>
      <c r="K23" s="25"/>
    </row>
    <row r="24" spans="1:12" ht="15.75" x14ac:dyDescent="0.25">
      <c r="A24" s="14" t="s">
        <v>62</v>
      </c>
      <c r="B24" s="14" t="s">
        <v>22</v>
      </c>
      <c r="C24" s="15">
        <v>20.46</v>
      </c>
      <c r="D24" s="14">
        <v>1</v>
      </c>
      <c r="E24" s="16">
        <f>C24*D24</f>
        <v>20.46</v>
      </c>
      <c r="F24" s="56"/>
      <c r="G24" s="23" t="s">
        <v>18</v>
      </c>
      <c r="H24" s="33">
        <v>75</v>
      </c>
      <c r="I24" s="15">
        <f>$E$36/H10</f>
        <v>12.374640666666666</v>
      </c>
      <c r="J24" s="3"/>
      <c r="K24" s="25"/>
    </row>
    <row r="25" spans="1:12" ht="15.75" x14ac:dyDescent="0.25">
      <c r="A25" s="14" t="s">
        <v>61</v>
      </c>
      <c r="B25" s="14" t="s">
        <v>22</v>
      </c>
      <c r="C25" s="15">
        <v>11.77</v>
      </c>
      <c r="D25" s="14">
        <v>1</v>
      </c>
      <c r="E25" s="16">
        <f t="shared" ref="E25:E26" si="2">C25*D25</f>
        <v>11.77</v>
      </c>
      <c r="F25" s="57"/>
    </row>
    <row r="26" spans="1:12" x14ac:dyDescent="0.25">
      <c r="A26" s="14" t="s">
        <v>35</v>
      </c>
      <c r="B26" s="14" t="s">
        <v>19</v>
      </c>
      <c r="C26" s="15">
        <v>12.61</v>
      </c>
      <c r="D26" s="14">
        <v>3</v>
      </c>
      <c r="E26" s="16">
        <f t="shared" si="2"/>
        <v>37.83</v>
      </c>
      <c r="F26" s="58"/>
    </row>
    <row r="27" spans="1:12" x14ac:dyDescent="0.25">
      <c r="A27" s="14" t="s">
        <v>52</v>
      </c>
      <c r="B27" s="14" t="s">
        <v>19</v>
      </c>
      <c r="C27" s="15">
        <v>12.61</v>
      </c>
      <c r="D27" s="14">
        <v>3</v>
      </c>
      <c r="E27" s="16">
        <f>C27*D27</f>
        <v>37.83</v>
      </c>
      <c r="F27" s="58"/>
      <c r="L27" s="36"/>
    </row>
    <row r="28" spans="1:12" x14ac:dyDescent="0.25">
      <c r="A28" s="14" t="s">
        <v>53</v>
      </c>
      <c r="B28" s="14" t="s">
        <v>19</v>
      </c>
      <c r="C28" s="15">
        <v>11</v>
      </c>
      <c r="D28" s="14">
        <v>3</v>
      </c>
      <c r="E28" s="16">
        <f>C28*D28</f>
        <v>33</v>
      </c>
      <c r="F28" s="58"/>
      <c r="L28" s="36"/>
    </row>
    <row r="29" spans="1:12" x14ac:dyDescent="0.25">
      <c r="A29" s="14" t="s">
        <v>83</v>
      </c>
      <c r="B29" s="14" t="s">
        <v>19</v>
      </c>
      <c r="C29" s="15">
        <v>9.5</v>
      </c>
      <c r="D29" s="14">
        <v>3</v>
      </c>
      <c r="E29" s="16">
        <f>C29*D29</f>
        <v>28.5</v>
      </c>
      <c r="F29" s="58"/>
      <c r="L29" s="36"/>
    </row>
    <row r="30" spans="1:12" x14ac:dyDescent="0.25">
      <c r="A30" s="14" t="s">
        <v>54</v>
      </c>
      <c r="B30" s="14" t="s">
        <v>19</v>
      </c>
      <c r="C30" s="15">
        <v>22</v>
      </c>
      <c r="D30" s="14">
        <v>3</v>
      </c>
      <c r="E30" s="16">
        <f>C30*D30</f>
        <v>66</v>
      </c>
      <c r="F30" s="58"/>
      <c r="L30" s="36"/>
    </row>
    <row r="31" spans="1:12" x14ac:dyDescent="0.25">
      <c r="A31" s="14" t="s">
        <v>84</v>
      </c>
      <c r="B31" s="14" t="s">
        <v>19</v>
      </c>
      <c r="C31" s="15">
        <v>12</v>
      </c>
      <c r="D31" s="14">
        <v>3</v>
      </c>
      <c r="E31" s="16">
        <f>C31*D31</f>
        <v>36</v>
      </c>
      <c r="F31" s="58"/>
      <c r="L31" s="36"/>
    </row>
    <row r="32" spans="1:12" ht="15.75" x14ac:dyDescent="0.25">
      <c r="A32" s="14" t="s">
        <v>85</v>
      </c>
      <c r="B32" s="15">
        <f>SUM(E23:E31)</f>
        <v>311.39</v>
      </c>
      <c r="C32" s="54">
        <v>0.06</v>
      </c>
      <c r="D32" s="14">
        <v>6</v>
      </c>
      <c r="E32" s="16">
        <f>B32*(D32/12)*C32</f>
        <v>9.3416999999999994</v>
      </c>
      <c r="F32" s="58"/>
    </row>
    <row r="33" spans="1:12" x14ac:dyDescent="0.25">
      <c r="A33" s="14" t="s">
        <v>23</v>
      </c>
      <c r="B33" s="14" t="s">
        <v>19</v>
      </c>
      <c r="C33" s="15">
        <v>150</v>
      </c>
      <c r="D33" s="14">
        <v>1</v>
      </c>
      <c r="E33" s="16">
        <f>C33*D33</f>
        <v>150</v>
      </c>
      <c r="F33" s="58"/>
      <c r="L33" s="36"/>
    </row>
    <row r="34" spans="1:12" x14ac:dyDescent="0.25">
      <c r="A34" s="51" t="s">
        <v>24</v>
      </c>
      <c r="B34" s="52"/>
      <c r="C34" s="52"/>
      <c r="D34" s="52"/>
      <c r="E34" s="53">
        <f>SUM(E23:E33)</f>
        <v>470.73169999999999</v>
      </c>
      <c r="F34" s="58"/>
      <c r="L34" s="36"/>
    </row>
    <row r="35" spans="1:12" x14ac:dyDescent="0.25">
      <c r="F35" s="62"/>
      <c r="G35" s="3"/>
      <c r="H35" s="3"/>
      <c r="I35" s="3"/>
      <c r="J35" s="3"/>
      <c r="K35" s="25"/>
      <c r="L35" s="36"/>
    </row>
    <row r="36" spans="1:12" x14ac:dyDescent="0.25">
      <c r="A36" s="38" t="s">
        <v>25</v>
      </c>
      <c r="B36" s="39"/>
      <c r="C36" s="40"/>
      <c r="D36" s="40"/>
      <c r="E36" s="41">
        <f>E19+E34</f>
        <v>928.09804999999994</v>
      </c>
      <c r="F36" s="58"/>
      <c r="G36" s="3"/>
      <c r="H36" s="3"/>
      <c r="I36" s="3"/>
      <c r="J36" s="3"/>
      <c r="K36" s="25"/>
      <c r="L36" s="36"/>
    </row>
    <row r="37" spans="1:12" x14ac:dyDescent="0.25">
      <c r="A37" s="38" t="s">
        <v>26</v>
      </c>
      <c r="B37" s="39"/>
      <c r="C37" s="40"/>
      <c r="D37" s="40"/>
      <c r="E37" s="41">
        <f>(J7*H9)</f>
        <v>1000</v>
      </c>
      <c r="F37" s="58"/>
      <c r="G37" s="3"/>
      <c r="H37" s="3"/>
      <c r="I37" s="3"/>
      <c r="J37" s="3"/>
      <c r="K37" s="25"/>
      <c r="L37" s="36"/>
    </row>
    <row r="38" spans="1:12" x14ac:dyDescent="0.25">
      <c r="A38" s="38" t="s">
        <v>27</v>
      </c>
      <c r="B38" s="43"/>
      <c r="C38" s="44"/>
      <c r="D38" s="44"/>
      <c r="E38" s="45">
        <f>SUM(E37-E36)</f>
        <v>71.901950000000056</v>
      </c>
      <c r="F38" s="58"/>
      <c r="G38" s="3"/>
      <c r="H38" s="3"/>
      <c r="I38" s="3"/>
      <c r="J38" s="3"/>
      <c r="K38" s="25"/>
      <c r="L38" s="36"/>
    </row>
    <row r="39" spans="1:12" x14ac:dyDescent="0.25">
      <c r="F39" s="61"/>
      <c r="G39" s="25"/>
      <c r="H39" s="3"/>
      <c r="I39" s="3"/>
      <c r="J39" s="3"/>
      <c r="K39" s="3"/>
    </row>
    <row r="40" spans="1:12" ht="15.75" x14ac:dyDescent="0.25">
      <c r="A40" s="55" t="s">
        <v>78</v>
      </c>
      <c r="F40" s="61"/>
      <c r="G40" s="3"/>
      <c r="H40" s="3"/>
      <c r="I40" s="3"/>
      <c r="J40" s="3"/>
      <c r="K40" s="3"/>
    </row>
    <row r="41" spans="1:12" x14ac:dyDescent="0.25">
      <c r="B41" s="3"/>
      <c r="C41" s="3"/>
      <c r="D41" s="3"/>
      <c r="E41" s="3"/>
      <c r="F41" s="58"/>
      <c r="G41" s="3"/>
      <c r="H41" s="3"/>
      <c r="I41" s="3"/>
      <c r="J41" s="3"/>
      <c r="K41" s="3"/>
    </row>
    <row r="42" spans="1:12" ht="15.75" x14ac:dyDescent="0.25">
      <c r="A42" s="3" t="s">
        <v>77</v>
      </c>
      <c r="B42" s="3"/>
      <c r="C42" s="3"/>
      <c r="D42" s="3"/>
      <c r="E42" s="3"/>
      <c r="F42" s="58"/>
      <c r="G42" s="37"/>
      <c r="H42" s="37"/>
      <c r="I42" s="37"/>
      <c r="J42" s="37"/>
      <c r="K42" s="37"/>
    </row>
    <row r="43" spans="1:12" x14ac:dyDescent="0.25">
      <c r="A43" s="3"/>
      <c r="G43" s="37"/>
      <c r="H43" s="37"/>
      <c r="I43" s="37"/>
      <c r="J43" s="37"/>
      <c r="K43" s="37"/>
    </row>
    <row r="44" spans="1:12" ht="15.75" x14ac:dyDescent="0.25">
      <c r="A44" s="46" t="s">
        <v>67</v>
      </c>
      <c r="B44" s="3"/>
      <c r="C44" s="3"/>
      <c r="D44" s="3"/>
      <c r="E44" s="3"/>
      <c r="F44" s="58"/>
      <c r="G44" s="37"/>
      <c r="H44" s="37"/>
      <c r="I44" s="37"/>
      <c r="J44" s="37"/>
      <c r="K44" s="37"/>
    </row>
    <row r="45" spans="1:12" ht="15.75" x14ac:dyDescent="0.25">
      <c r="A45" s="46"/>
      <c r="F45" s="66"/>
      <c r="G45" s="3"/>
      <c r="H45" s="3"/>
      <c r="I45" s="3"/>
      <c r="J45" s="3"/>
      <c r="K45" s="3"/>
    </row>
    <row r="46" spans="1:12" x14ac:dyDescent="0.25">
      <c r="A46" s="3"/>
      <c r="F46" s="56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56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56"/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56"/>
      <c r="G51" s="3"/>
      <c r="H51" s="3"/>
      <c r="I51" s="3"/>
      <c r="J51" s="3"/>
      <c r="K51" s="3"/>
    </row>
    <row r="52" spans="2:11" x14ac:dyDescent="0.25">
      <c r="B52" s="47"/>
      <c r="C52" s="47"/>
      <c r="D52" s="47"/>
      <c r="E52" s="42"/>
      <c r="F52" s="56"/>
      <c r="G52" s="3"/>
      <c r="H52" s="3"/>
      <c r="I52" s="3"/>
      <c r="J52" s="3"/>
      <c r="K52" s="3"/>
    </row>
    <row r="53" spans="2:11" x14ac:dyDescent="0.25">
      <c r="B53" s="3"/>
      <c r="C53" s="3"/>
      <c r="D53" s="3"/>
      <c r="E53" s="3"/>
      <c r="F53" s="56"/>
      <c r="G53" s="3"/>
      <c r="H53" s="3"/>
      <c r="I53" s="3"/>
      <c r="J53" s="3"/>
      <c r="K53" s="3"/>
    </row>
    <row r="54" spans="2:11" x14ac:dyDescent="0.25">
      <c r="F54" s="66"/>
      <c r="G54" s="3"/>
      <c r="H54" s="3"/>
      <c r="I54" s="3"/>
      <c r="J54" s="3"/>
      <c r="K54" s="3"/>
    </row>
    <row r="55" spans="2:11" x14ac:dyDescent="0.25">
      <c r="F55" s="56"/>
      <c r="G55" s="3"/>
      <c r="H55" s="3"/>
      <c r="I55" s="3"/>
      <c r="J55" s="3"/>
      <c r="K55" s="3"/>
    </row>
    <row r="56" spans="2:11" x14ac:dyDescent="0.25">
      <c r="F56" s="56"/>
      <c r="G56" s="3"/>
      <c r="H56" s="3"/>
      <c r="I56" s="3"/>
      <c r="J56" s="3"/>
      <c r="K56" s="3"/>
    </row>
  </sheetData>
  <pageMargins left="0.7" right="0.7" top="0.75" bottom="0.75" header="0.3" footer="0.3"/>
  <pageSetup scale="71" orientation="landscape" r:id="rId1"/>
  <ignoredErrors>
    <ignoredError sqref="E9 E3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F6AB5F736674A8C8D312730A656C3" ma:contentTypeVersion="11" ma:contentTypeDescription="Create a new document." ma:contentTypeScope="" ma:versionID="188f26cd31a3df6b184c3e9d342fcfe8">
  <xsd:schema xmlns:xsd="http://www.w3.org/2001/XMLSchema" xmlns:xs="http://www.w3.org/2001/XMLSchema" xmlns:p="http://schemas.microsoft.com/office/2006/metadata/properties" xmlns:ns2="a0ef5a59-f97f-4eea-b150-42de0bfc28e9" xmlns:ns3="d38726ec-540c-4d78-ab57-13e388bff2c7" targetNamespace="http://schemas.microsoft.com/office/2006/metadata/properties" ma:root="true" ma:fieldsID="ba7550b1beb42728e0f6563a8771da19" ns2:_="" ns3:_="">
    <xsd:import namespace="a0ef5a59-f97f-4eea-b150-42de0bfc28e9"/>
    <xsd:import namespace="d38726ec-540c-4d78-ab57-13e388bff2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f5a59-f97f-4eea-b150-42de0bfc2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726ec-540c-4d78-ab57-13e388bff2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e2c048-8d2b-47d3-ad98-f75c64a6d206}" ma:internalName="TaxCatchAll" ma:showField="CatchAllData" ma:web="d38726ec-540c-4d78-ab57-13e388bff2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77043-B035-44EA-ADD7-9F6FF82E0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f5a59-f97f-4eea-b150-42de0bfc28e9"/>
    <ds:schemaRef ds:uri="d38726ec-540c-4d78-ab57-13e388bff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4E4AF-C6A5-4142-B26B-0775202527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Alfalfa Estimated</vt:lpstr>
      <vt:lpstr>Alfalfa Actual</vt:lpstr>
      <vt:lpstr>Orchardgrass Estimated</vt:lpstr>
      <vt:lpstr>Orchardgrass Actual</vt:lpstr>
      <vt:lpstr>Timothy Estimated</vt:lpstr>
      <vt:lpstr>Timothy Actual</vt:lpstr>
      <vt:lpstr>Fescue Estimated</vt:lpstr>
      <vt:lpstr>Fescue Actual</vt:lpstr>
      <vt:lpstr>Orchardgrass Fescue Mix Est</vt:lpstr>
      <vt:lpstr>Orchardgrass Fescue Mix Actual</vt:lpstr>
      <vt:lpstr>Orchardgrass Alfalfa Mix Est</vt:lpstr>
      <vt:lpstr>Orchardgrass Alfalfa Mix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2024-04-29T14:27:42Z</cp:lastPrinted>
  <dcterms:created xsi:type="dcterms:W3CDTF">2023-03-29T18:44:00Z</dcterms:created>
  <dcterms:modified xsi:type="dcterms:W3CDTF">2026-06-03T16:48:45Z</dcterms:modified>
</cp:coreProperties>
</file>