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50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<sst xmlns="http://schemas.openxmlformats.org/spreadsheetml/2006/main" count="199" uniqueCount="127">
  <si>
    <t>Flex Transfer - WSFS</t>
  </si>
  <si>
    <t>Gift Journal Voucher</t>
  </si>
  <si>
    <t>Int Chg Chemical Engineer Shop</t>
  </si>
  <si>
    <t>Internal Charge Mail Services</t>
  </si>
  <si>
    <t>Int Chg Facilities Service Req</t>
  </si>
  <si>
    <t>Internal Charge Quick Copy</t>
  </si>
  <si>
    <t>Int Charge Wellness Benefit</t>
  </si>
  <si>
    <t>Int Charg Marine Studies-Miscl</t>
  </si>
  <si>
    <t>Int Chg Computing Center Charg</t>
  </si>
  <si>
    <t>Permanent Budget Change</t>
  </si>
  <si>
    <t>Temporary Budget Change</t>
  </si>
  <si>
    <t>Non-Monetary Budget Change</t>
  </si>
  <si>
    <t>Cashiers Office X1242</t>
  </si>
  <si>
    <t>Central Stores X2157</t>
  </si>
  <si>
    <t>Procurement Services X2161</t>
  </si>
  <si>
    <t>HR-Payroll Systems X8677</t>
  </si>
  <si>
    <t>Bookstore X2790</t>
  </si>
  <si>
    <t>Internal Charge Grapic Communication</t>
  </si>
  <si>
    <t>Photographic Services X8931</t>
  </si>
  <si>
    <t>Physics &amp; Astronomy X2664</t>
  </si>
  <si>
    <t>Facilities - Financial Services X2623</t>
  </si>
  <si>
    <t>Biological Sciences X2285</t>
  </si>
  <si>
    <t>Graphics Communication X2154</t>
  </si>
  <si>
    <t>Supporting Services X6917</t>
  </si>
  <si>
    <t>Wellness Center X8388</t>
  </si>
  <si>
    <t>Marine Studies (Lewes) X55-4320</t>
  </si>
  <si>
    <t>IT-Security &amp; Access X8446</t>
  </si>
  <si>
    <t>Telephone Services X2411</t>
  </si>
  <si>
    <t>Budget Office X1234</t>
  </si>
  <si>
    <t>General Accounting X2176</t>
  </si>
  <si>
    <t>Gift Processing Office X1249</t>
  </si>
  <si>
    <t>College of Engineering X4848</t>
  </si>
  <si>
    <t>IT-University Media Services X6125</t>
  </si>
  <si>
    <t>Internal Charge Chemistry Storeroom</t>
  </si>
  <si>
    <t>Chemistry &amp; Biochemistry X2454</t>
  </si>
  <si>
    <t>Mail Services X8360 or X2151 (Fed Ex)</t>
  </si>
  <si>
    <t>Billing &amp; Collection X1526</t>
  </si>
  <si>
    <t>General Accounting X2175</t>
  </si>
  <si>
    <t>Ref. #</t>
  </si>
  <si>
    <t>UPL</t>
  </si>
  <si>
    <t>(none)</t>
  </si>
  <si>
    <t>WEB</t>
  </si>
  <si>
    <t>BEGBD</t>
  </si>
  <si>
    <t>GPC</t>
  </si>
  <si>
    <t>ARDIR</t>
  </si>
  <si>
    <t>MVS</t>
  </si>
  <si>
    <t>ALO</t>
  </si>
  <si>
    <t>BENF</t>
  </si>
  <si>
    <t>Investment Accounting</t>
  </si>
  <si>
    <t>FAC</t>
  </si>
  <si>
    <t>MVS or UPL</t>
  </si>
  <si>
    <t>CCC</t>
  </si>
  <si>
    <t>000</t>
  </si>
  <si>
    <t>000 or RVS</t>
  </si>
  <si>
    <t>BILL</t>
  </si>
  <si>
    <t>Contact Department / Phone Extension</t>
  </si>
  <si>
    <t>Web Req. #</t>
  </si>
  <si>
    <t>WSFS Seq. #</t>
  </si>
  <si>
    <t>Journal Line Ref. #</t>
  </si>
  <si>
    <t>AP</t>
  </si>
  <si>
    <t>Central Stores</t>
  </si>
  <si>
    <t>Service Slip #</t>
  </si>
  <si>
    <t>(various events/depts)</t>
  </si>
  <si>
    <t>(blank)</t>
  </si>
  <si>
    <t>Wellness Ref. #</t>
  </si>
  <si>
    <t>Request for Service #</t>
  </si>
  <si>
    <t xml:space="preserve">Description </t>
  </si>
  <si>
    <t>Tran Source</t>
  </si>
  <si>
    <t>WVS</t>
  </si>
  <si>
    <t>WWT</t>
  </si>
  <si>
    <t>ADV</t>
  </si>
  <si>
    <t>FUEL or UPL</t>
  </si>
  <si>
    <t>GCC or UPL</t>
  </si>
  <si>
    <t>ENGR or MVS</t>
  </si>
  <si>
    <r>
      <t xml:space="preserve">Int Charge Univ Media Services </t>
    </r>
    <r>
      <rPr>
        <sz val="8"/>
        <rFont val="Arial"/>
        <family val="2"/>
      </rPr>
      <t>(not used after July 2006)</t>
    </r>
  </si>
  <si>
    <r>
      <t xml:space="preserve">Internal Charge Bookstore </t>
    </r>
    <r>
      <rPr>
        <sz val="8"/>
        <rFont val="Arial"/>
        <family val="2"/>
      </rPr>
      <t>(not used after Nov. 2004)</t>
    </r>
  </si>
  <si>
    <r>
      <t xml:space="preserve">Int Chg Photographic Services  </t>
    </r>
    <r>
      <rPr>
        <sz val="8"/>
        <rFont val="Arial"/>
        <family val="2"/>
      </rPr>
      <t>(not used after Oct. 2005)</t>
    </r>
  </si>
  <si>
    <r>
      <t xml:space="preserve">Internal Charge Physics Shop  </t>
    </r>
    <r>
      <rPr>
        <sz val="8"/>
        <rFont val="Arial"/>
        <family val="2"/>
      </rPr>
      <t>(not used after Dec. 2005)</t>
    </r>
  </si>
  <si>
    <t>CHEM or FHS</t>
  </si>
  <si>
    <t>MAIL or UPL</t>
  </si>
  <si>
    <t>CGG or UPL</t>
  </si>
  <si>
    <r>
      <t xml:space="preserve">Intl Charge Biology Storeroom  </t>
    </r>
    <r>
      <rPr>
        <sz val="8"/>
        <rFont val="Arial"/>
        <family val="2"/>
      </rPr>
      <t>(not used after Aug. 2005)</t>
    </r>
  </si>
  <si>
    <t>CMS or MVS</t>
  </si>
  <si>
    <t>TEL</t>
  </si>
  <si>
    <t>Monthly Toll &amp; Equipment Charg (telephone)</t>
  </si>
  <si>
    <t>FADS</t>
  </si>
  <si>
    <t>RDS</t>
  </si>
  <si>
    <t>LS10K</t>
  </si>
  <si>
    <t>TII* or ENDST</t>
  </si>
  <si>
    <t>GM</t>
  </si>
  <si>
    <t>Grants - F&amp;A calculation</t>
  </si>
  <si>
    <t>CAGM</t>
  </si>
  <si>
    <t>PAY or UPL</t>
  </si>
  <si>
    <r>
      <t xml:space="preserve">Intl Charge GARFS </t>
    </r>
    <r>
      <rPr>
        <sz val="8"/>
        <rFont val="Arial"/>
        <family val="2"/>
      </rPr>
      <t>(not used after July 2005)</t>
    </r>
  </si>
  <si>
    <r>
      <t xml:space="preserve">Int Charge Movers and Haulers  </t>
    </r>
    <r>
      <rPr>
        <sz val="8"/>
        <rFont val="Arial"/>
        <family val="2"/>
      </rPr>
      <t>(not used after Aug. 2004)</t>
    </r>
  </si>
  <si>
    <t>Parking/Public Safety Charges</t>
  </si>
  <si>
    <t>PUB</t>
  </si>
  <si>
    <t>PC</t>
  </si>
  <si>
    <t>CAPC</t>
  </si>
  <si>
    <t>Description (discontinued codes)</t>
  </si>
  <si>
    <t>Grants Revenue Recognition Adjustment</t>
  </si>
  <si>
    <t>SF</t>
  </si>
  <si>
    <t>UDSIS transactions (tuition, pmts, fees, financial aid, etc.)</t>
  </si>
  <si>
    <t>FLX</t>
  </si>
  <si>
    <t>UD1 Flex Office X4033 or X8279</t>
  </si>
  <si>
    <t>Public Safety X2478 or Parking X1184</t>
  </si>
  <si>
    <t>Billing &amp; Collection X1526 or X3678</t>
  </si>
  <si>
    <t>Journal ID begins</t>
  </si>
  <si>
    <t xml:space="preserve">Procurement Services X2161 </t>
  </si>
  <si>
    <t>Account Services X2126 or X3678</t>
  </si>
  <si>
    <t>Research Office  X2136</t>
  </si>
  <si>
    <t>FIS</t>
  </si>
  <si>
    <t>various trans ref #s</t>
  </si>
  <si>
    <t>Admin Serv-Financial &amp; Info Services X6573</t>
  </si>
  <si>
    <t>Administrative Services - FIS transactions</t>
  </si>
  <si>
    <t>Journal Voucher</t>
  </si>
  <si>
    <t>Alumni Events</t>
  </si>
  <si>
    <t>I/C Special Sessions</t>
  </si>
  <si>
    <t>ALU</t>
  </si>
  <si>
    <t>SS</t>
  </si>
  <si>
    <t>Empl ID</t>
  </si>
  <si>
    <t>Special Sessions X2853</t>
  </si>
  <si>
    <t>Alumni Relations X2341</t>
  </si>
  <si>
    <t>University Printing X2154</t>
  </si>
  <si>
    <t>HU or MVS</t>
  </si>
  <si>
    <r>
      <t xml:space="preserve">Accounts Receivable </t>
    </r>
    <r>
      <rPr>
        <sz val="8"/>
        <rFont val="Arial"/>
        <family val="2"/>
      </rPr>
      <t>(not used after June 2007)</t>
    </r>
  </si>
  <si>
    <r>
      <t xml:space="preserve">Int Charge RFS Marine Studies </t>
    </r>
    <r>
      <rPr>
        <sz val="8"/>
        <rFont val="Arial"/>
        <family val="2"/>
      </rPr>
      <t>(not used after Dec. 2006)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</si>
</sst>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" fillId="0" borderId="13" xfId="0" applyFont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3" xfId="0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19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24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0" fontId="5" fillId="0" borderId="19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1:E42" totalsRowShown="0">
  <autoFilter ref="A1:E42"/>
  <tableColumns count="5">
    <tableColumn id="1" name="Tran Source"/>
    <tableColumn id="2" name="Description "/>
    <tableColumn id="3" name="Ref. #"/>
    <tableColumn id="4" name="Journal ID begins"/>
    <tableColumn id="5" name="Contact Department / Phone Extension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44:E53" totalsRowShown="0">
  <autoFilter ref="A44:E53"/>
  <tableColumns count="5">
    <tableColumn id="1" name="Tran Source"/>
    <tableColumn id="2" name="Description (discontinued codes)"/>
    <tableColumn id="3" name="Ref. #"/>
    <tableColumn id="4" name="Journal ID begins"/>
    <tableColumn id="5" name="Contact Department / Phone Extensio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untain">
      <a:dk1>
        <a:srgbClr val="000000"/>
      </a:dk1>
      <a:lt1>
        <a:sysClr val="window" lastClr="FFFFFF"/>
      </a:lt1>
      <a:dk2>
        <a:srgbClr val="0536B3"/>
      </a:dk2>
      <a:lt2>
        <a:srgbClr val="7CB7F8"/>
      </a:lt2>
      <a:accent1>
        <a:srgbClr val="3F9EE4"/>
      </a:accent1>
      <a:accent2>
        <a:srgbClr val="77B559"/>
      </a:accent2>
      <a:accent3>
        <a:srgbClr val="E4A81B"/>
      </a:accent3>
      <a:accent4>
        <a:srgbClr val="108BB4"/>
      </a:accent4>
      <a:accent5>
        <a:srgbClr val="DA7328"/>
      </a:accent5>
      <a:accent6>
        <a:srgbClr val="AE589F"/>
      </a:accent6>
      <a:hlink>
        <a:srgbClr val="460245"/>
      </a:hlink>
      <a:folHlink>
        <a:srgbClr val="AC17D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4.28125" style="6" customWidth="1"/>
    <col min="2" max="2" width="51.8515625" style="1" customWidth="1"/>
    <col min="3" max="3" width="19.140625" style="1" customWidth="1"/>
    <col min="4" max="4" width="16.7109375" style="1" customWidth="1"/>
    <col min="5" max="5" width="38.140625" style="1" customWidth="1"/>
    <col min="6" max="6" width="14.57421875" style="1" customWidth="1"/>
    <col min="7" max="16384" width="9.140625" style="1" customWidth="1"/>
  </cols>
  <sheetData>
    <row r="1" spans="1:5" ht="15" customHeight="1">
      <c r="A1" s="17" t="s">
        <v>67</v>
      </c>
      <c r="B1" s="18" t="s">
        <v>66</v>
      </c>
      <c r="C1" s="51" t="s">
        <v>38</v>
      </c>
      <c r="D1" s="22" t="s">
        <v>107</v>
      </c>
      <c r="E1" s="36" t="s">
        <v>55</v>
      </c>
    </row>
    <row r="2" spans="1:5" ht="12.75" customHeight="1">
      <c r="A2" s="5" t="str">
        <f>"000"</f>
        <v>000</v>
      </c>
      <c r="B2" s="8" t="s">
        <v>115</v>
      </c>
      <c r="C2" s="9" t="s">
        <v>56</v>
      </c>
      <c r="D2" s="10" t="s">
        <v>41</v>
      </c>
      <c r="E2" s="37" t="s">
        <v>29</v>
      </c>
    </row>
    <row r="3" spans="1:5" ht="12.75" customHeight="1">
      <c r="A3" s="5" t="str">
        <f>"100"</f>
        <v>100</v>
      </c>
      <c r="B3" s="3" t="str">
        <f>"Web Cash Transmittal"</f>
        <v>Web Cash Transmittal</v>
      </c>
      <c r="C3" s="7" t="s">
        <v>40</v>
      </c>
      <c r="D3" s="4" t="s">
        <v>44</v>
      </c>
      <c r="E3" s="37" t="s">
        <v>12</v>
      </c>
    </row>
    <row r="4" spans="1:5" ht="12.75" customHeight="1">
      <c r="A4" s="5" t="str">
        <f>"101"</f>
        <v>101</v>
      </c>
      <c r="B4" s="3" t="str">
        <f>"Web Credit Card"</f>
        <v>Web Credit Card</v>
      </c>
      <c r="C4" s="7" t="s">
        <v>62</v>
      </c>
      <c r="D4" s="4" t="s">
        <v>68</v>
      </c>
      <c r="E4" s="37" t="s">
        <v>12</v>
      </c>
    </row>
    <row r="5" spans="1:5" ht="12.75" customHeight="1">
      <c r="A5" s="5" t="str">
        <f>"102"</f>
        <v>102</v>
      </c>
      <c r="B5" s="8" t="s">
        <v>0</v>
      </c>
      <c r="C5" s="9" t="s">
        <v>57</v>
      </c>
      <c r="D5" s="10" t="s">
        <v>103</v>
      </c>
      <c r="E5" s="37" t="s">
        <v>104</v>
      </c>
    </row>
    <row r="6" spans="1:5" ht="12.75" customHeight="1">
      <c r="A6" s="5" t="str">
        <f>"103"</f>
        <v>103</v>
      </c>
      <c r="B6" s="3" t="str">
        <f>"ACH WEB Payment"</f>
        <v>ACH WEB Payment</v>
      </c>
      <c r="C6" s="7" t="s">
        <v>40</v>
      </c>
      <c r="D6" s="4" t="s">
        <v>69</v>
      </c>
      <c r="E6" s="37" t="s">
        <v>12</v>
      </c>
    </row>
    <row r="7" spans="1:5" ht="12.75" customHeight="1">
      <c r="A7" s="25">
        <v>104</v>
      </c>
      <c r="B7" s="26" t="s">
        <v>116</v>
      </c>
      <c r="C7" s="7" t="s">
        <v>40</v>
      </c>
      <c r="D7" s="4" t="s">
        <v>118</v>
      </c>
      <c r="E7" s="37" t="s">
        <v>122</v>
      </c>
    </row>
    <row r="8" spans="1:5" ht="12.75" customHeight="1">
      <c r="A8" s="5" t="str">
        <f>"111"</f>
        <v>111</v>
      </c>
      <c r="B8" s="8" t="s">
        <v>1</v>
      </c>
      <c r="C8" s="9" t="s">
        <v>58</v>
      </c>
      <c r="D8" s="10" t="s">
        <v>70</v>
      </c>
      <c r="E8" s="37" t="s">
        <v>30</v>
      </c>
    </row>
    <row r="9" spans="1:5" ht="12.75" customHeight="1">
      <c r="A9" s="5" t="str">
        <f>"215"</f>
        <v>215</v>
      </c>
      <c r="B9" s="3" t="str">
        <f>"UDMart"</f>
        <v>UDMart</v>
      </c>
      <c r="C9" s="9" t="s">
        <v>58</v>
      </c>
      <c r="D9" s="4" t="s">
        <v>45</v>
      </c>
      <c r="E9" s="37" t="s">
        <v>13</v>
      </c>
    </row>
    <row r="10" spans="1:5" ht="12.75" customHeight="1">
      <c r="A10" s="5">
        <v>216</v>
      </c>
      <c r="B10" s="3" t="s">
        <v>60</v>
      </c>
      <c r="C10" s="9" t="s">
        <v>40</v>
      </c>
      <c r="D10" s="4" t="s">
        <v>71</v>
      </c>
      <c r="E10" s="37" t="s">
        <v>13</v>
      </c>
    </row>
    <row r="11" spans="1:5" ht="12.75" customHeight="1">
      <c r="A11" s="5" t="str">
        <f>"232"</f>
        <v>232</v>
      </c>
      <c r="B11" s="3" t="str">
        <f>"Accounts Payable "</f>
        <v>Accounts Payable </v>
      </c>
      <c r="C11" s="9" t="s">
        <v>58</v>
      </c>
      <c r="D11" s="4" t="s">
        <v>59</v>
      </c>
      <c r="E11" s="37" t="s">
        <v>108</v>
      </c>
    </row>
    <row r="12" spans="1:5" ht="12.75" customHeight="1">
      <c r="A12" s="5" t="str">
        <f>"603"</f>
        <v>603</v>
      </c>
      <c r="B12" s="8" t="s">
        <v>17</v>
      </c>
      <c r="C12" s="9" t="s">
        <v>40</v>
      </c>
      <c r="D12" s="4" t="s">
        <v>72</v>
      </c>
      <c r="E12" s="37" t="s">
        <v>123</v>
      </c>
    </row>
    <row r="13" spans="1:5" ht="12.75" customHeight="1">
      <c r="A13" s="5" t="str">
        <f>"604"</f>
        <v>604</v>
      </c>
      <c r="B13" s="8" t="s">
        <v>2</v>
      </c>
      <c r="C13" s="9" t="s">
        <v>58</v>
      </c>
      <c r="D13" s="4" t="s">
        <v>73</v>
      </c>
      <c r="E13" s="37" t="s">
        <v>31</v>
      </c>
    </row>
    <row r="14" spans="1:5" ht="12.75" customHeight="1">
      <c r="A14" s="5" t="str">
        <f>"610"</f>
        <v>610</v>
      </c>
      <c r="B14" s="8" t="s">
        <v>33</v>
      </c>
      <c r="C14" s="9" t="s">
        <v>58</v>
      </c>
      <c r="D14" s="4" t="s">
        <v>78</v>
      </c>
      <c r="E14" s="37" t="s">
        <v>34</v>
      </c>
    </row>
    <row r="15" spans="1:5" ht="12.75" customHeight="1">
      <c r="A15" s="25">
        <v>611</v>
      </c>
      <c r="B15" s="23" t="s">
        <v>117</v>
      </c>
      <c r="C15" s="9" t="s">
        <v>120</v>
      </c>
      <c r="D15" s="4" t="s">
        <v>119</v>
      </c>
      <c r="E15" s="37" t="s">
        <v>121</v>
      </c>
    </row>
    <row r="16" spans="1:5" ht="12.75" customHeight="1">
      <c r="A16" s="5" t="str">
        <f>"616"</f>
        <v>616</v>
      </c>
      <c r="B16" s="8" t="s">
        <v>3</v>
      </c>
      <c r="C16" s="9" t="s">
        <v>40</v>
      </c>
      <c r="D16" s="10" t="s">
        <v>79</v>
      </c>
      <c r="E16" s="37" t="s">
        <v>35</v>
      </c>
    </row>
    <row r="17" spans="1:5" ht="12.75" customHeight="1">
      <c r="A17" s="5" t="str">
        <f>"620"</f>
        <v>620</v>
      </c>
      <c r="B17" s="8" t="s">
        <v>4</v>
      </c>
      <c r="C17" s="9" t="s">
        <v>61</v>
      </c>
      <c r="D17" s="10" t="s">
        <v>49</v>
      </c>
      <c r="E17" s="37" t="s">
        <v>20</v>
      </c>
    </row>
    <row r="18" spans="1:5" ht="12.75" customHeight="1">
      <c r="A18" s="5" t="str">
        <f>"624"</f>
        <v>624</v>
      </c>
      <c r="B18" s="8" t="s">
        <v>5</v>
      </c>
      <c r="C18" s="9" t="s">
        <v>40</v>
      </c>
      <c r="D18" s="10" t="s">
        <v>80</v>
      </c>
      <c r="E18" s="37" t="s">
        <v>22</v>
      </c>
    </row>
    <row r="19" spans="1:5" ht="12.75" customHeight="1">
      <c r="A19" s="5" t="str">
        <f>"635"</f>
        <v>635</v>
      </c>
      <c r="B19" s="8" t="s">
        <v>6</v>
      </c>
      <c r="C19" s="9" t="s">
        <v>64</v>
      </c>
      <c r="D19" s="10" t="s">
        <v>124</v>
      </c>
      <c r="E19" s="37" t="s">
        <v>24</v>
      </c>
    </row>
    <row r="20" spans="1:5" ht="12.75" customHeight="1">
      <c r="A20" s="5">
        <v>642</v>
      </c>
      <c r="B20" s="8" t="s">
        <v>95</v>
      </c>
      <c r="C20" s="9" t="s">
        <v>58</v>
      </c>
      <c r="D20" s="10" t="s">
        <v>96</v>
      </c>
      <c r="E20" s="37" t="s">
        <v>105</v>
      </c>
    </row>
    <row r="21" spans="1:5" ht="12.75" customHeight="1">
      <c r="A21" s="5" t="str">
        <f>"648"</f>
        <v>648</v>
      </c>
      <c r="B21" s="8" t="s">
        <v>7</v>
      </c>
      <c r="C21" s="9" t="s">
        <v>65</v>
      </c>
      <c r="D21" s="10" t="s">
        <v>82</v>
      </c>
      <c r="E21" s="37" t="s">
        <v>25</v>
      </c>
    </row>
    <row r="22" spans="1:5" ht="12.75" customHeight="1">
      <c r="A22" s="5" t="str">
        <f>"670"</f>
        <v>670</v>
      </c>
      <c r="B22" s="8" t="s">
        <v>8</v>
      </c>
      <c r="C22" s="9" t="s">
        <v>58</v>
      </c>
      <c r="D22" s="10" t="s">
        <v>51</v>
      </c>
      <c r="E22" s="37" t="s">
        <v>26</v>
      </c>
    </row>
    <row r="23" spans="1:5" ht="12.75" customHeight="1">
      <c r="A23" s="5" t="str">
        <f>"680"</f>
        <v>680</v>
      </c>
      <c r="B23" s="8" t="s">
        <v>84</v>
      </c>
      <c r="C23" s="9" t="s">
        <v>40</v>
      </c>
      <c r="D23" s="10" t="s">
        <v>83</v>
      </c>
      <c r="E23" s="37" t="s">
        <v>27</v>
      </c>
    </row>
    <row r="24" spans="1:5" ht="12.75" customHeight="1">
      <c r="A24" s="5" t="str">
        <f>"901"</f>
        <v>901</v>
      </c>
      <c r="B24" s="8" t="s">
        <v>9</v>
      </c>
      <c r="C24" s="9" t="s">
        <v>58</v>
      </c>
      <c r="D24" s="13" t="s">
        <v>52</v>
      </c>
      <c r="E24" s="37" t="s">
        <v>28</v>
      </c>
    </row>
    <row r="25" spans="1:5" ht="12.75" customHeight="1">
      <c r="A25" s="5" t="str">
        <f>"902"</f>
        <v>902</v>
      </c>
      <c r="B25" s="8" t="s">
        <v>10</v>
      </c>
      <c r="C25" s="9" t="s">
        <v>58</v>
      </c>
      <c r="D25" s="13" t="s">
        <v>52</v>
      </c>
      <c r="E25" s="37" t="s">
        <v>28</v>
      </c>
    </row>
    <row r="26" spans="1:5" ht="12.75" customHeight="1">
      <c r="A26" s="5" t="str">
        <f>"903"</f>
        <v>903</v>
      </c>
      <c r="B26" s="8" t="s">
        <v>11</v>
      </c>
      <c r="C26" s="9" t="s">
        <v>58</v>
      </c>
      <c r="D26" s="10" t="s">
        <v>53</v>
      </c>
      <c r="E26" s="37" t="s">
        <v>28</v>
      </c>
    </row>
    <row r="27" spans="1:5" ht="12.75" customHeight="1">
      <c r="A27" s="5" t="str">
        <f>"ALO"</f>
        <v>ALO</v>
      </c>
      <c r="B27" s="3" t="str">
        <f>"Allocation Process - Benefit Costs"</f>
        <v>Allocation Process - Benefit Costs</v>
      </c>
      <c r="C27" s="7" t="s">
        <v>40</v>
      </c>
      <c r="D27" s="4" t="s">
        <v>47</v>
      </c>
      <c r="E27" s="37" t="s">
        <v>37</v>
      </c>
    </row>
    <row r="28" spans="1:5" ht="12.75" customHeight="1">
      <c r="A28" s="5" t="str">
        <f>"ALO"</f>
        <v>ALO</v>
      </c>
      <c r="B28" s="3" t="str">
        <f>"Allocation Process - Beginning Budget"</f>
        <v>Allocation Process - Beginning Budget</v>
      </c>
      <c r="C28" s="7" t="s">
        <v>40</v>
      </c>
      <c r="D28" s="4" t="s">
        <v>42</v>
      </c>
      <c r="E28" s="37" t="s">
        <v>28</v>
      </c>
    </row>
    <row r="29" spans="1:5" ht="12.75" customHeight="1">
      <c r="A29" s="5" t="s">
        <v>46</v>
      </c>
      <c r="B29" s="3" t="str">
        <f>"Allocation Process - Temp. Invest. Inc. or Endow. Inc."</f>
        <v>Allocation Process - Temp. Invest. Inc. or Endow. Inc.</v>
      </c>
      <c r="C29" s="7" t="s">
        <v>40</v>
      </c>
      <c r="D29" s="4" t="s">
        <v>88</v>
      </c>
      <c r="E29" s="37" t="s">
        <v>48</v>
      </c>
    </row>
    <row r="30" spans="1:5" ht="12.75" customHeight="1">
      <c r="A30" s="5" t="s">
        <v>46</v>
      </c>
      <c r="B30" s="3" t="str">
        <f>"Allocation Process - prior month's F&amp;A distribution"</f>
        <v>Allocation Process - prior month's F&amp;A distribution</v>
      </c>
      <c r="C30" s="7" t="s">
        <v>40</v>
      </c>
      <c r="D30" s="4" t="s">
        <v>85</v>
      </c>
      <c r="E30" s="37" t="s">
        <v>28</v>
      </c>
    </row>
    <row r="31" spans="1:5" ht="12.75" customHeight="1">
      <c r="A31" s="5" t="s">
        <v>46</v>
      </c>
      <c r="B31" s="3" t="str">
        <f>"Allocation Process - Redesignation"</f>
        <v>Allocation Process - Redesignation</v>
      </c>
      <c r="C31" s="7" t="s">
        <v>40</v>
      </c>
      <c r="D31" s="4" t="s">
        <v>86</v>
      </c>
      <c r="E31" s="37" t="s">
        <v>37</v>
      </c>
    </row>
    <row r="32" spans="1:5" ht="12.75" customHeight="1">
      <c r="A32" s="5" t="str">
        <f>"ALO"</f>
        <v>ALO</v>
      </c>
      <c r="B32" s="3" t="str">
        <f>"Allocation Process - TII less than 10,000"</f>
        <v>Allocation Process - TII less than 10,000</v>
      </c>
      <c r="C32" s="7" t="s">
        <v>40</v>
      </c>
      <c r="D32" s="4" t="s">
        <v>87</v>
      </c>
      <c r="E32" s="37" t="s">
        <v>37</v>
      </c>
    </row>
    <row r="33" spans="1:5" ht="12.75" customHeight="1">
      <c r="A33" s="14" t="str">
        <f>"BI"</f>
        <v>BI</v>
      </c>
      <c r="B33" s="15" t="str">
        <f>"Billing"</f>
        <v>Billing</v>
      </c>
      <c r="C33" s="12" t="s">
        <v>40</v>
      </c>
      <c r="D33" s="16" t="s">
        <v>54</v>
      </c>
      <c r="E33" s="38" t="s">
        <v>106</v>
      </c>
    </row>
    <row r="34" spans="1:6" ht="12.75" customHeight="1">
      <c r="A34" s="11" t="str">
        <f>"EXT"</f>
        <v>EXT</v>
      </c>
      <c r="B34" s="7" t="str">
        <f>"External Application - clear suspense or flat file uploads"</f>
        <v>External Application - clear suspense or flat file uploads</v>
      </c>
      <c r="C34" s="7" t="s">
        <v>40</v>
      </c>
      <c r="D34" s="24" t="s">
        <v>39</v>
      </c>
      <c r="E34" s="37" t="s">
        <v>37</v>
      </c>
      <c r="F34" s="2"/>
    </row>
    <row r="35" spans="1:6" ht="12.75" customHeight="1">
      <c r="A35" s="11" t="s">
        <v>111</v>
      </c>
      <c r="B35" s="7" t="s">
        <v>114</v>
      </c>
      <c r="C35" s="7" t="s">
        <v>112</v>
      </c>
      <c r="D35" s="24" t="s">
        <v>111</v>
      </c>
      <c r="E35" s="39" t="s">
        <v>113</v>
      </c>
      <c r="F35" s="2"/>
    </row>
    <row r="36" spans="1:5" ht="12.75" customHeight="1">
      <c r="A36" s="11" t="s">
        <v>89</v>
      </c>
      <c r="B36" s="7" t="s">
        <v>90</v>
      </c>
      <c r="C36" s="7" t="s">
        <v>40</v>
      </c>
      <c r="D36" s="7" t="s">
        <v>89</v>
      </c>
      <c r="E36" s="37" t="s">
        <v>110</v>
      </c>
    </row>
    <row r="37" spans="1:5" ht="12.75" customHeight="1">
      <c r="A37" s="11" t="str">
        <f>"GM"</f>
        <v>GM</v>
      </c>
      <c r="B37" s="7" t="str">
        <f>"Grants - Revenue Recognition"</f>
        <v>Grants - Revenue Recognition</v>
      </c>
      <c r="C37" s="7" t="s">
        <v>40</v>
      </c>
      <c r="D37" s="7" t="s">
        <v>91</v>
      </c>
      <c r="E37" s="37" t="s">
        <v>110</v>
      </c>
    </row>
    <row r="38" spans="1:5" ht="12.75" customHeight="1">
      <c r="A38" s="11" t="str">
        <f>"PAY"</f>
        <v>PAY</v>
      </c>
      <c r="B38" s="7" t="str">
        <f>"Payroll Processing"</f>
        <v>Payroll Processing</v>
      </c>
      <c r="C38" s="9" t="s">
        <v>120</v>
      </c>
      <c r="D38" s="7" t="s">
        <v>92</v>
      </c>
      <c r="E38" s="37" t="s">
        <v>15</v>
      </c>
    </row>
    <row r="39" spans="1:5" ht="12.75" customHeight="1">
      <c r="A39" s="11" t="s">
        <v>97</v>
      </c>
      <c r="B39" s="35" t="s">
        <v>100</v>
      </c>
      <c r="C39" s="12" t="s">
        <v>40</v>
      </c>
      <c r="D39" s="7" t="s">
        <v>98</v>
      </c>
      <c r="E39" s="37" t="s">
        <v>110</v>
      </c>
    </row>
    <row r="40" spans="1:5" ht="12.75" customHeight="1">
      <c r="A40" s="11" t="str">
        <f>"PO"</f>
        <v>PO</v>
      </c>
      <c r="B40" s="7" t="str">
        <f>"Purchasing (credit card purchase)"</f>
        <v>Purchasing (credit card purchase)</v>
      </c>
      <c r="C40" s="7" t="s">
        <v>40</v>
      </c>
      <c r="D40" s="7" t="s">
        <v>43</v>
      </c>
      <c r="E40" s="37" t="s">
        <v>14</v>
      </c>
    </row>
    <row r="41" spans="1:5" ht="12.75" customHeight="1">
      <c r="A41" s="11" t="str">
        <f>"PO"</f>
        <v>PO</v>
      </c>
      <c r="B41" s="7" t="str">
        <f>"Purchasing (encumbrance)"</f>
        <v>Purchasing (encumbrance)</v>
      </c>
      <c r="C41" s="7" t="s">
        <v>40</v>
      </c>
      <c r="D41" s="7" t="s">
        <v>63</v>
      </c>
      <c r="E41" s="37" t="s">
        <v>14</v>
      </c>
    </row>
    <row r="42" spans="1:5" ht="12.75" customHeight="1">
      <c r="A42" s="40" t="s">
        <v>101</v>
      </c>
      <c r="B42" s="12" t="s">
        <v>102</v>
      </c>
      <c r="C42" s="12" t="s">
        <v>40</v>
      </c>
      <c r="D42" s="12" t="s">
        <v>101</v>
      </c>
      <c r="E42" s="38" t="s">
        <v>36</v>
      </c>
    </row>
    <row r="43" spans="1:5" ht="12.75">
      <c r="A43" s="19"/>
      <c r="B43" s="20"/>
      <c r="C43" s="20"/>
      <c r="D43" s="20"/>
      <c r="E43" s="21"/>
    </row>
    <row r="44" spans="1:5" ht="22.5" customHeight="1">
      <c r="A44" s="41" t="s">
        <v>67</v>
      </c>
      <c r="B44" s="34" t="s">
        <v>99</v>
      </c>
      <c r="C44" s="34" t="s">
        <v>38</v>
      </c>
      <c r="D44" s="42" t="s">
        <v>107</v>
      </c>
      <c r="E44" s="43" t="s">
        <v>55</v>
      </c>
    </row>
    <row r="45" spans="1:5" ht="12.75">
      <c r="A45" s="27" t="str">
        <f>"400"</f>
        <v>400</v>
      </c>
      <c r="B45" s="31" t="s">
        <v>125</v>
      </c>
      <c r="C45" s="32" t="s">
        <v>40</v>
      </c>
      <c r="D45" s="33" t="s">
        <v>50</v>
      </c>
      <c r="E45" s="44" t="s">
        <v>109</v>
      </c>
    </row>
    <row r="46" spans="1:5" ht="12.75">
      <c r="A46" s="45" t="str">
        <f>"601"</f>
        <v>601</v>
      </c>
      <c r="B46" s="46" t="s">
        <v>75</v>
      </c>
      <c r="C46" s="47" t="s">
        <v>58</v>
      </c>
      <c r="D46" s="48" t="s">
        <v>45</v>
      </c>
      <c r="E46" s="49" t="s">
        <v>16</v>
      </c>
    </row>
    <row r="47" spans="1:5" ht="12.75">
      <c r="A47" s="27" t="str">
        <f>"606"</f>
        <v>606</v>
      </c>
      <c r="B47" s="8" t="s">
        <v>74</v>
      </c>
      <c r="C47" s="29" t="s">
        <v>65</v>
      </c>
      <c r="D47" s="33" t="s">
        <v>45</v>
      </c>
      <c r="E47" s="44" t="s">
        <v>32</v>
      </c>
    </row>
    <row r="48" spans="1:5" ht="12.75">
      <c r="A48" s="27" t="str">
        <f>"608"</f>
        <v>608</v>
      </c>
      <c r="B48" s="8" t="s">
        <v>76</v>
      </c>
      <c r="C48" s="29" t="s">
        <v>65</v>
      </c>
      <c r="D48" s="33" t="s">
        <v>45</v>
      </c>
      <c r="E48" s="44" t="s">
        <v>18</v>
      </c>
    </row>
    <row r="49" spans="1:5" ht="12.75">
      <c r="A49" s="27" t="str">
        <f>"609"</f>
        <v>609</v>
      </c>
      <c r="B49" s="8" t="s">
        <v>77</v>
      </c>
      <c r="C49" s="29" t="s">
        <v>58</v>
      </c>
      <c r="D49" s="33" t="s">
        <v>45</v>
      </c>
      <c r="E49" s="44" t="s">
        <v>19</v>
      </c>
    </row>
    <row r="50" spans="1:5" ht="12.75">
      <c r="A50" s="27" t="str">
        <f>"625"</f>
        <v>625</v>
      </c>
      <c r="B50" s="8" t="s">
        <v>81</v>
      </c>
      <c r="C50" s="29" t="s">
        <v>58</v>
      </c>
      <c r="D50" s="30" t="s">
        <v>45</v>
      </c>
      <c r="E50" s="50" t="s">
        <v>21</v>
      </c>
    </row>
    <row r="51" spans="1:5" ht="12.75">
      <c r="A51" s="27">
        <v>626</v>
      </c>
      <c r="B51" s="8" t="s">
        <v>93</v>
      </c>
      <c r="C51" s="29" t="s">
        <v>65</v>
      </c>
      <c r="D51" s="30" t="s">
        <v>45</v>
      </c>
      <c r="E51" s="50"/>
    </row>
    <row r="52" spans="1:5" ht="12.75">
      <c r="A52" s="27" t="str">
        <f>"627"</f>
        <v>627</v>
      </c>
      <c r="B52" s="8" t="s">
        <v>94</v>
      </c>
      <c r="C52" s="29" t="s">
        <v>65</v>
      </c>
      <c r="D52" s="30" t="s">
        <v>45</v>
      </c>
      <c r="E52" s="44" t="s">
        <v>23</v>
      </c>
    </row>
    <row r="53" spans="1:5" ht="12.75">
      <c r="A53" s="27" t="str">
        <f>"650"</f>
        <v>650</v>
      </c>
      <c r="B53" s="28" t="s">
        <v>126</v>
      </c>
      <c r="C53" s="29" t="s">
        <v>65</v>
      </c>
      <c r="D53" s="30" t="s">
        <v>82</v>
      </c>
      <c r="E53" s="44" t="s">
        <v>25</v>
      </c>
    </row>
  </sheetData>
  <sheetProtection/>
  <printOptions/>
  <pageMargins left="0.3" right="0.29" top="0.82" bottom="0.55" header="0.5" footer="0.29"/>
  <pageSetup fitToHeight="0" fitToWidth="1" horizontalDpi="600" verticalDpi="600" orientation="landscape" scale="96" r:id="rId3"/>
  <headerFooter alignWithMargins="0">
    <oddHeader>&amp;C&amp;"Arial,Bold"&amp;11UD Financials Journal TRANSACTION SOURCE Codes</oddHeader>
    <oddFooter xml:space="preserve">&amp;L&amp;F&amp;C&amp;P of &amp;N&amp;R&amp;D    </oddFooter>
  </headerFooter>
  <ignoredErrors>
    <ignoredError sqref="D24:D25" numberStoredAsText="1"/>
  </ignoredErrors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 </cp:lastModifiedBy>
  <cp:lastPrinted>2009-11-13T21:42:17Z</cp:lastPrinted>
  <dcterms:created xsi:type="dcterms:W3CDTF">2003-06-04T17:57:22Z</dcterms:created>
  <dcterms:modified xsi:type="dcterms:W3CDTF">2009-11-13T21:48:17Z</dcterms:modified>
  <cp:category/>
  <cp:version/>
  <cp:contentType/>
  <cp:contentStatus/>
</cp:coreProperties>
</file>